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codeName="ThisWorkbook"/>
  <mc:AlternateContent xmlns:mc="http://schemas.openxmlformats.org/markup-compatibility/2006">
    <mc:Choice Requires="x15">
      <x15ac:absPath xmlns:x15ac="http://schemas.microsoft.com/office/spreadsheetml/2010/11/ac" url="/Users/joenicholson/Downloads/"/>
    </mc:Choice>
  </mc:AlternateContent>
  <xr:revisionPtr revIDLastSave="0" documentId="13_ncr:1_{C65ADD11-DFA5-5F41-BC67-0CC58D5CB8E3}" xr6:coauthVersionLast="47" xr6:coauthVersionMax="47" xr10:uidLastSave="{00000000-0000-0000-0000-000000000000}"/>
  <workbookProtection lockStructure="1"/>
  <bookViews>
    <workbookView xWindow="0" yWindow="760" windowWidth="34560" windowHeight="21580" xr2:uid="{00000000-000D-0000-FFFF-FFFF00000000}"/>
  </bookViews>
  <sheets>
    <sheet name="Entrees" sheetId="1" r:id="rId1"/>
    <sheet name="Appetizers" sheetId="11" r:id="rId2"/>
    <sheet name="Beverages" sheetId="17" r:id="rId3"/>
    <sheet name="Desserts" sheetId="18" r:id="rId4"/>
    <sheet name="Sides" sheetId="19"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 i="1" l="1"/>
  <c r="F15" i="1"/>
  <c r="F16" i="1"/>
  <c r="F17" i="1"/>
  <c r="F18" i="1"/>
  <c r="F19" i="1"/>
  <c r="F20" i="1"/>
  <c r="F21" i="1"/>
  <c r="F22" i="1"/>
  <c r="F23" i="1"/>
  <c r="F24" i="1"/>
  <c r="F25" i="1"/>
  <c r="F26" i="1"/>
  <c r="F27" i="1"/>
  <c r="F28" i="1"/>
  <c r="F29" i="1"/>
  <c r="F30" i="1"/>
  <c r="F31" i="1"/>
  <c r="F32" i="1"/>
  <c r="F33" i="1"/>
  <c r="F34" i="1"/>
  <c r="F35" i="1"/>
  <c r="F36" i="1"/>
  <c r="F37" i="1"/>
  <c r="F38" i="1"/>
  <c r="F39" i="1"/>
  <c r="F40" i="1"/>
  <c r="F41" i="1"/>
  <c r="D49" i="19"/>
  <c r="D52" i="19" s="1"/>
  <c r="D53" i="19" s="1"/>
  <c r="C49" i="19"/>
  <c r="C48" i="19"/>
  <c r="D46" i="19"/>
  <c r="D47" i="19" s="1"/>
  <c r="F38" i="19"/>
  <c r="G38" i="19" s="1"/>
  <c r="G37" i="19" a="1"/>
  <c r="G37" i="19" s="1"/>
  <c r="F37" i="19"/>
  <c r="G36" i="19" a="1"/>
  <c r="G36" i="19" s="1"/>
  <c r="F36" i="19"/>
  <c r="G35" i="19" a="1"/>
  <c r="G35" i="19" s="1"/>
  <c r="F35" i="19"/>
  <c r="G34" i="19" a="1"/>
  <c r="G34" i="19" s="1"/>
  <c r="F34" i="19"/>
  <c r="G33" i="19"/>
  <c r="G33" i="19" a="1"/>
  <c r="F33" i="19"/>
  <c r="G32" i="19" a="1"/>
  <c r="G32" i="19" s="1"/>
  <c r="F32" i="19"/>
  <c r="G31" i="19" a="1"/>
  <c r="G31" i="19" s="1"/>
  <c r="F31" i="19"/>
  <c r="G30" i="19"/>
  <c r="G30" i="19" a="1"/>
  <c r="F30" i="19"/>
  <c r="G29" i="19" a="1"/>
  <c r="G29" i="19" s="1"/>
  <c r="F29" i="19"/>
  <c r="G28" i="19"/>
  <c r="G28" i="19" a="1"/>
  <c r="F28" i="19"/>
  <c r="G27" i="19" a="1"/>
  <c r="G27" i="19" s="1"/>
  <c r="F27" i="19"/>
  <c r="G26" i="19" a="1"/>
  <c r="G26" i="19" s="1"/>
  <c r="F26" i="19"/>
  <c r="G25" i="19" a="1"/>
  <c r="G25" i="19" s="1"/>
  <c r="F25" i="19"/>
  <c r="G24" i="19" a="1"/>
  <c r="G24" i="19" s="1"/>
  <c r="F24" i="19"/>
  <c r="G23" i="19"/>
  <c r="G23" i="19" a="1"/>
  <c r="F23" i="19"/>
  <c r="G22" i="19" a="1"/>
  <c r="G22" i="19" s="1"/>
  <c r="F22" i="19"/>
  <c r="G21" i="19" a="1"/>
  <c r="G21" i="19" s="1"/>
  <c r="F21" i="19"/>
  <c r="G20" i="19"/>
  <c r="G20" i="19" a="1"/>
  <c r="F20" i="19"/>
  <c r="G19" i="19" a="1"/>
  <c r="G19" i="19" s="1"/>
  <c r="F19" i="19"/>
  <c r="G18" i="19" a="1"/>
  <c r="G18" i="19" s="1"/>
  <c r="F18" i="19"/>
  <c r="G17" i="19" a="1"/>
  <c r="G17" i="19" s="1"/>
  <c r="F17" i="19"/>
  <c r="G16" i="19" a="1"/>
  <c r="G16" i="19" s="1"/>
  <c r="F16" i="19"/>
  <c r="G15" i="19" a="1"/>
  <c r="G15" i="19" s="1"/>
  <c r="F15" i="19"/>
  <c r="G14" i="19" a="1"/>
  <c r="G14" i="19" s="1"/>
  <c r="F14" i="19"/>
  <c r="G13" i="19"/>
  <c r="G13" i="19" a="1"/>
  <c r="F13" i="19"/>
  <c r="G12" i="19" a="1"/>
  <c r="G12" i="19" s="1"/>
  <c r="F12" i="19"/>
  <c r="G11" i="19" a="1"/>
  <c r="G11" i="19" s="1"/>
  <c r="F11" i="19"/>
  <c r="G10" i="19"/>
  <c r="G10" i="19" a="1"/>
  <c r="F10" i="19"/>
  <c r="G9" i="19" a="1"/>
  <c r="G9" i="19" s="1"/>
  <c r="F9" i="19"/>
  <c r="C47" i="19" s="1"/>
  <c r="C50" i="19" s="1"/>
  <c r="C52" i="19" s="1"/>
  <c r="D49" i="18"/>
  <c r="D52" i="18" s="1"/>
  <c r="D53" i="18" s="1"/>
  <c r="C49" i="18"/>
  <c r="C48" i="18"/>
  <c r="D46" i="18"/>
  <c r="D47" i="18" s="1"/>
  <c r="F38" i="18"/>
  <c r="G38" i="18" s="1"/>
  <c r="G37" i="18" a="1"/>
  <c r="G37" i="18" s="1"/>
  <c r="F37" i="18"/>
  <c r="G36" i="18" a="1"/>
  <c r="G36" i="18" s="1"/>
  <c r="F36" i="18"/>
  <c r="G35" i="18" a="1"/>
  <c r="G35" i="18" s="1"/>
  <c r="F35" i="18"/>
  <c r="G34" i="18" a="1"/>
  <c r="G34" i="18" s="1"/>
  <c r="F34" i="18"/>
  <c r="G33" i="18" a="1"/>
  <c r="G33" i="18" s="1"/>
  <c r="F33" i="18"/>
  <c r="G32" i="18" a="1"/>
  <c r="G32" i="18" s="1"/>
  <c r="F32" i="18"/>
  <c r="G31" i="18" a="1"/>
  <c r="G31" i="18" s="1"/>
  <c r="F31" i="18"/>
  <c r="G30" i="18"/>
  <c r="G30" i="18" a="1"/>
  <c r="F30" i="18"/>
  <c r="G29" i="18" a="1"/>
  <c r="G29" i="18" s="1"/>
  <c r="F29" i="18"/>
  <c r="G28" i="18"/>
  <c r="G28" i="18" a="1"/>
  <c r="F28" i="18"/>
  <c r="G27" i="18" a="1"/>
  <c r="G27" i="18" s="1"/>
  <c r="F27" i="18"/>
  <c r="G26" i="18" a="1"/>
  <c r="G26" i="18" s="1"/>
  <c r="F26" i="18"/>
  <c r="G25" i="18" a="1"/>
  <c r="G25" i="18" s="1"/>
  <c r="F25" i="18"/>
  <c r="G24" i="18" a="1"/>
  <c r="G24" i="18" s="1"/>
  <c r="F24" i="18"/>
  <c r="G23" i="18" a="1"/>
  <c r="G23" i="18" s="1"/>
  <c r="F23" i="18"/>
  <c r="G22" i="18" a="1"/>
  <c r="G22" i="18" s="1"/>
  <c r="F22" i="18"/>
  <c r="G21" i="18" a="1"/>
  <c r="G21" i="18" s="1"/>
  <c r="F21" i="18"/>
  <c r="G20" i="18"/>
  <c r="G20" i="18" a="1"/>
  <c r="F20" i="18"/>
  <c r="G19" i="18" a="1"/>
  <c r="G19" i="18" s="1"/>
  <c r="F19" i="18"/>
  <c r="G18" i="18" a="1"/>
  <c r="G18" i="18" s="1"/>
  <c r="F18" i="18"/>
  <c r="G17" i="18" a="1"/>
  <c r="G17" i="18" s="1"/>
  <c r="F17" i="18"/>
  <c r="G16" i="18" a="1"/>
  <c r="G16" i="18" s="1"/>
  <c r="F16" i="18"/>
  <c r="G15" i="18" a="1"/>
  <c r="G15" i="18" s="1"/>
  <c r="F15" i="18"/>
  <c r="G14" i="18" a="1"/>
  <c r="G14" i="18" s="1"/>
  <c r="F14" i="18"/>
  <c r="G13" i="18" a="1"/>
  <c r="G13" i="18" s="1"/>
  <c r="F13" i="18"/>
  <c r="G12" i="18" a="1"/>
  <c r="G12" i="18" s="1"/>
  <c r="F12" i="18"/>
  <c r="G11" i="18" a="1"/>
  <c r="G11" i="18" s="1"/>
  <c r="F11" i="18"/>
  <c r="G10" i="18"/>
  <c r="G10" i="18" a="1"/>
  <c r="F10" i="18"/>
  <c r="G9" i="18" a="1"/>
  <c r="G9" i="18" s="1"/>
  <c r="F9" i="18"/>
  <c r="C47" i="18" s="1"/>
  <c r="C50" i="18" s="1"/>
  <c r="C52" i="18" s="1"/>
  <c r="D49" i="17"/>
  <c r="D52" i="17" s="1"/>
  <c r="D53" i="17" s="1"/>
  <c r="C49" i="17"/>
  <c r="C48" i="17"/>
  <c r="D46" i="17"/>
  <c r="D47" i="17" s="1"/>
  <c r="F38" i="17"/>
  <c r="G38" i="17" s="1"/>
  <c r="G37" i="17" a="1"/>
  <c r="G37" i="17" s="1"/>
  <c r="F37" i="17"/>
  <c r="G36" i="17" a="1"/>
  <c r="G36" i="17" s="1"/>
  <c r="F36" i="17"/>
  <c r="G35" i="17" a="1"/>
  <c r="G35" i="17" s="1"/>
  <c r="F35" i="17"/>
  <c r="G34" i="17"/>
  <c r="G34" i="17" a="1"/>
  <c r="F34" i="17"/>
  <c r="G33" i="17"/>
  <c r="G33" i="17" a="1"/>
  <c r="F33" i="17"/>
  <c r="G32" i="17" a="1"/>
  <c r="G32" i="17" s="1"/>
  <c r="F32" i="17"/>
  <c r="G31" i="17" a="1"/>
  <c r="G31" i="17" s="1"/>
  <c r="F31" i="17"/>
  <c r="G30" i="17" a="1"/>
  <c r="G30" i="17" s="1"/>
  <c r="F30" i="17"/>
  <c r="G29" i="17" a="1"/>
  <c r="G29" i="17" s="1"/>
  <c r="F29" i="17"/>
  <c r="G28" i="17" a="1"/>
  <c r="G28" i="17" s="1"/>
  <c r="F28" i="17"/>
  <c r="G27" i="17" a="1"/>
  <c r="G27" i="17" s="1"/>
  <c r="F27" i="17"/>
  <c r="G26" i="17" a="1"/>
  <c r="G26" i="17" s="1"/>
  <c r="F26" i="17"/>
  <c r="G25" i="17" a="1"/>
  <c r="G25" i="17" s="1"/>
  <c r="F25" i="17"/>
  <c r="G24" i="17"/>
  <c r="G24" i="17" a="1"/>
  <c r="F24" i="17"/>
  <c r="G23" i="17"/>
  <c r="G23" i="17" a="1"/>
  <c r="F23" i="17"/>
  <c r="G22" i="17" a="1"/>
  <c r="G22" i="17" s="1"/>
  <c r="F22" i="17"/>
  <c r="G21" i="17" a="1"/>
  <c r="G21" i="17" s="1"/>
  <c r="F21" i="17"/>
  <c r="G20" i="17" a="1"/>
  <c r="G20" i="17" s="1"/>
  <c r="F20" i="17"/>
  <c r="G19" i="17" a="1"/>
  <c r="G19" i="17" s="1"/>
  <c r="F19" i="17"/>
  <c r="G18" i="17" a="1"/>
  <c r="G18" i="17" s="1"/>
  <c r="F18" i="17"/>
  <c r="G17" i="17" a="1"/>
  <c r="G17" i="17" s="1"/>
  <c r="F17" i="17"/>
  <c r="G16" i="17" a="1"/>
  <c r="G16" i="17" s="1"/>
  <c r="F16" i="17"/>
  <c r="G15" i="17" a="1"/>
  <c r="G15" i="17" s="1"/>
  <c r="F15" i="17"/>
  <c r="G14" i="17"/>
  <c r="G14" i="17" a="1"/>
  <c r="F14" i="17"/>
  <c r="G13" i="17"/>
  <c r="G13" i="17" a="1"/>
  <c r="F13" i="17"/>
  <c r="G12" i="17" a="1"/>
  <c r="G12" i="17" s="1"/>
  <c r="F12" i="17"/>
  <c r="G11" i="17" a="1"/>
  <c r="G11" i="17" s="1"/>
  <c r="F11" i="17"/>
  <c r="G10" i="17" a="1"/>
  <c r="G10" i="17" s="1"/>
  <c r="F10" i="17"/>
  <c r="G9" i="17" a="1"/>
  <c r="G9" i="17" s="1"/>
  <c r="F9" i="17"/>
  <c r="C47" i="17" s="1"/>
  <c r="C50" i="17" s="1"/>
  <c r="C52" i="17" s="1"/>
  <c r="D49" i="11"/>
  <c r="D52" i="11" s="1"/>
  <c r="D53" i="11" s="1"/>
  <c r="C48" i="11"/>
  <c r="C49" i="11" s="1"/>
  <c r="D46" i="11"/>
  <c r="D47" i="11" s="1"/>
  <c r="F38" i="11"/>
  <c r="G38" i="11" s="1"/>
  <c r="G37" i="11" a="1"/>
  <c r="G37" i="11" s="1"/>
  <c r="F37" i="11"/>
  <c r="G36" i="11" a="1"/>
  <c r="G36" i="11" s="1"/>
  <c r="F36" i="11"/>
  <c r="G35" i="11" a="1"/>
  <c r="G35" i="11" s="1"/>
  <c r="F35" i="11"/>
  <c r="G34" i="11" a="1"/>
  <c r="G34" i="11" s="1"/>
  <c r="F34" i="11"/>
  <c r="G33" i="11" a="1"/>
  <c r="G33" i="11" s="1"/>
  <c r="F33" i="11"/>
  <c r="G32" i="11" a="1"/>
  <c r="G32" i="11" s="1"/>
  <c r="F32" i="11"/>
  <c r="G31" i="11" a="1"/>
  <c r="G31" i="11" s="1"/>
  <c r="F31" i="11"/>
  <c r="G30" i="11" a="1"/>
  <c r="G30" i="11" s="1"/>
  <c r="F30" i="11"/>
  <c r="G29" i="11" a="1"/>
  <c r="G29" i="11" s="1"/>
  <c r="F29" i="11"/>
  <c r="G28" i="11" a="1"/>
  <c r="G28" i="11" s="1"/>
  <c r="F28" i="11"/>
  <c r="G27" i="11" a="1"/>
  <c r="G27" i="11" s="1"/>
  <c r="F27" i="11"/>
  <c r="G26" i="11" a="1"/>
  <c r="G26" i="11" s="1"/>
  <c r="F26" i="11"/>
  <c r="G25" i="11" a="1"/>
  <c r="G25" i="11" s="1"/>
  <c r="F25" i="11"/>
  <c r="G24" i="11" a="1"/>
  <c r="G24" i="11" s="1"/>
  <c r="F24" i="11"/>
  <c r="G23" i="11" a="1"/>
  <c r="G23" i="11" s="1"/>
  <c r="F23" i="11"/>
  <c r="G22" i="11" a="1"/>
  <c r="G22" i="11" s="1"/>
  <c r="F22" i="11"/>
  <c r="G21" i="11" a="1"/>
  <c r="G21" i="11" s="1"/>
  <c r="F21" i="11"/>
  <c r="G20" i="11" a="1"/>
  <c r="G20" i="11" s="1"/>
  <c r="F20" i="11"/>
  <c r="G19" i="11" a="1"/>
  <c r="G19" i="11" s="1"/>
  <c r="F19" i="11"/>
  <c r="G18" i="11" a="1"/>
  <c r="G18" i="11" s="1"/>
  <c r="F18" i="11"/>
  <c r="G17" i="11" a="1"/>
  <c r="G17" i="11" s="1"/>
  <c r="F17" i="11"/>
  <c r="G16" i="11" a="1"/>
  <c r="G16" i="11" s="1"/>
  <c r="F16" i="11"/>
  <c r="G15" i="11" a="1"/>
  <c r="G15" i="11" s="1"/>
  <c r="F15" i="11"/>
  <c r="G14" i="11" a="1"/>
  <c r="G14" i="11" s="1"/>
  <c r="F14" i="11"/>
  <c r="G13" i="11" a="1"/>
  <c r="G13" i="11" s="1"/>
  <c r="F13" i="11"/>
  <c r="F12" i="11"/>
  <c r="G12" i="11" s="1" a="1"/>
  <c r="G12" i="11" s="1"/>
  <c r="F11" i="11"/>
  <c r="F10" i="11"/>
  <c r="G10" i="11" s="1" a="1"/>
  <c r="G10" i="11" s="1"/>
  <c r="F9" i="11"/>
  <c r="G9" i="11" s="1" a="1"/>
  <c r="G9" i="11" s="1"/>
  <c r="F13" i="1"/>
  <c r="D53" i="1"/>
  <c r="D54" i="1" s="1"/>
  <c r="C52" i="1"/>
  <c r="C53" i="1" s="1"/>
  <c r="D50" i="1"/>
  <c r="D51" i="1" s="1"/>
  <c r="G13" i="1" a="1"/>
  <c r="G13" i="1" s="1"/>
  <c r="G19" i="1" a="1"/>
  <c r="G19" i="1" s="1"/>
  <c r="G20" i="1" a="1"/>
  <c r="G20" i="1" s="1"/>
  <c r="G21" i="1" a="1"/>
  <c r="G21" i="1" s="1"/>
  <c r="G22" i="1" a="1"/>
  <c r="G22" i="1" s="1"/>
  <c r="G23" i="1" a="1"/>
  <c r="G23" i="1" s="1"/>
  <c r="G24" i="1" a="1"/>
  <c r="G24" i="1" s="1"/>
  <c r="G25" i="1" a="1"/>
  <c r="G25" i="1" s="1"/>
  <c r="G26" i="1" a="1"/>
  <c r="G26" i="1" s="1"/>
  <c r="G27" i="1" a="1"/>
  <c r="G27" i="1" s="1"/>
  <c r="G28" i="1" a="1"/>
  <c r="G28" i="1" s="1"/>
  <c r="G29" i="1" a="1"/>
  <c r="G29" i="1" s="1"/>
  <c r="G30" i="1" a="1"/>
  <c r="G30" i="1" s="1"/>
  <c r="G31" i="1" a="1"/>
  <c r="G31" i="1" s="1"/>
  <c r="G32" i="1" a="1"/>
  <c r="G32" i="1" s="1"/>
  <c r="G33" i="1" a="1"/>
  <c r="G33" i="1" s="1"/>
  <c r="G34" i="1" a="1"/>
  <c r="G34" i="1" s="1"/>
  <c r="G35" i="1" a="1"/>
  <c r="G35" i="1" s="1"/>
  <c r="G36" i="1" a="1"/>
  <c r="G36" i="1" s="1"/>
  <c r="G37" i="1" a="1"/>
  <c r="G37" i="1" s="1"/>
  <c r="G38" i="1" a="1"/>
  <c r="G38" i="1" s="1"/>
  <c r="G39" i="1" a="1"/>
  <c r="G39" i="1" s="1"/>
  <c r="G40" i="1" a="1"/>
  <c r="G40" i="1" s="1"/>
  <c r="G41" i="1" a="1"/>
  <c r="G41" i="1" s="1"/>
  <c r="G14" i="1" a="1"/>
  <c r="G14" i="1" s="1"/>
  <c r="G15" i="1" a="1"/>
  <c r="G15" i="1" s="1"/>
  <c r="G16" i="1" a="1"/>
  <c r="G16" i="1" s="1"/>
  <c r="G17" i="1" a="1"/>
  <c r="G17" i="1" s="1"/>
  <c r="G18" i="1" a="1"/>
  <c r="G18" i="1" s="1"/>
  <c r="F42" i="1"/>
  <c r="G42" i="1" s="1"/>
  <c r="D50" i="19" l="1"/>
  <c r="D51" i="19" s="1"/>
  <c r="C46" i="19"/>
  <c r="C51" i="19" s="1"/>
  <c r="C53" i="19" s="1"/>
  <c r="D50" i="18"/>
  <c r="D51" i="18" s="1"/>
  <c r="C46" i="18"/>
  <c r="C51" i="18" s="1"/>
  <c r="C53" i="18" s="1"/>
  <c r="D50" i="17"/>
  <c r="D51" i="17" s="1"/>
  <c r="C46" i="17"/>
  <c r="C51" i="17" s="1"/>
  <c r="C53" i="17" s="1"/>
  <c r="C46" i="11"/>
  <c r="G11" i="11" a="1"/>
  <c r="G11" i="11" s="1"/>
  <c r="D50" i="11"/>
  <c r="D51" i="11" s="1"/>
  <c r="C47" i="11"/>
  <c r="C50" i="11" s="1"/>
  <c r="C52" i="11" s="1"/>
  <c r="C51" i="1"/>
  <c r="C54" i="1" s="1"/>
  <c r="D56" i="1"/>
  <c r="D57" i="1" s="1"/>
  <c r="C50" i="1"/>
  <c r="D55" i="1"/>
  <c r="C51" i="11" l="1"/>
  <c r="C53" i="11" s="1"/>
  <c r="C55" i="1"/>
  <c r="C57" i="1" s="1"/>
  <c r="C5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<sst xmlns="http://schemas.openxmlformats.org/spreadsheetml/2006/main" count="151" uniqueCount="50">
  <si>
    <t>Restaurant Menu Engineering Worksheet</t>
  </si>
  <si>
    <t>1. Add your menu items.</t>
  </si>
  <si>
    <t>2. Enter units sold monthly.</t>
  </si>
  <si>
    <t>3. Input food costs and menu prices.</t>
  </si>
  <si>
    <t>4. Set your thresholds.</t>
  </si>
  <si>
    <t>5. Analyze the categories and matrix.</t>
  </si>
  <si>
    <t>Units Sold Monthly</t>
  </si>
  <si>
    <t>Food Cost</t>
  </si>
  <si>
    <t>Menu Price</t>
  </si>
  <si>
    <t>Profit Margin</t>
  </si>
  <si>
    <t>Category</t>
  </si>
  <si>
    <r>
      <rPr>
        <sz val="12"/>
        <color rgb="FF000000"/>
        <rFont val="Helvetica Neue"/>
        <family val="2"/>
      </rPr>
      <t xml:space="preserve">Identify which category each menu item lands (Star, Plow Horse, Puzzle, or Dog) and refer to our </t>
    </r>
    <r>
      <rPr>
        <u/>
        <sz val="12"/>
        <color rgb="FF1155CC"/>
        <rFont val="Helvetica Neue"/>
        <family val="2"/>
      </rPr>
      <t>menu engineering blog post</t>
    </r>
    <r>
      <rPr>
        <sz val="12"/>
        <color rgb="FF000000"/>
        <rFont val="Helvetica Neue"/>
        <family val="2"/>
      </rPr>
      <t xml:space="preserve"> to get suggestions on how you can modify these items for better profitability.
</t>
    </r>
  </si>
  <si>
    <t/>
  </si>
  <si>
    <t>Entrees</t>
  </si>
  <si>
    <r>
      <rPr>
        <sz val="12"/>
        <color theme="1"/>
        <rFont val="Helvetica Neue"/>
        <family val="2"/>
      </rPr>
      <t xml:space="preserve">In the </t>
    </r>
    <r>
      <rPr>
        <i/>
        <sz val="12"/>
        <color theme="1"/>
        <rFont val="Helvetica Neue"/>
        <family val="2"/>
      </rPr>
      <t xml:space="preserve">Menu Item </t>
    </r>
    <r>
      <rPr>
        <sz val="12"/>
        <color theme="1"/>
        <rFont val="Helvetica Neue"/>
        <family val="2"/>
      </rPr>
      <t>column</t>
    </r>
    <r>
      <rPr>
        <i/>
        <sz val="12"/>
        <color theme="1"/>
        <rFont val="Helvetica Neue"/>
        <family val="2"/>
      </rPr>
      <t xml:space="preserve"> </t>
    </r>
    <r>
      <rPr>
        <sz val="12"/>
        <color theme="1"/>
        <rFont val="Helvetica Neue"/>
        <family val="2"/>
      </rPr>
      <t xml:space="preserve">enter the </t>
    </r>
    <r>
      <rPr>
        <b/>
        <sz val="12"/>
        <color theme="1"/>
        <rFont val="Helvetica Neue"/>
        <family val="2"/>
      </rPr>
      <t xml:space="preserve">names of the items </t>
    </r>
    <r>
      <rPr>
        <sz val="12"/>
        <color theme="1"/>
        <rFont val="Helvetica Neue"/>
        <family val="2"/>
      </rPr>
      <t>to be included in menu engineering matrix. (ex. BBQ Burger)
For an accurate assessment, only add items of the same type—</t>
    </r>
    <r>
      <rPr>
        <b/>
        <sz val="12"/>
        <color theme="1"/>
        <rFont val="Helvetica Neue"/>
        <family val="2"/>
      </rPr>
      <t>entrees</t>
    </r>
    <r>
      <rPr>
        <sz val="12"/>
        <color theme="1"/>
        <rFont val="Helvetica Neue"/>
        <family val="2"/>
      </rPr>
      <t xml:space="preserve">, appetizers, beverages, desserts, or sides. Tabs have been added below for each different type. 
</t>
    </r>
  </si>
  <si>
    <r>
      <rPr>
        <sz val="12"/>
        <color rgb="FF000000"/>
        <rFont val="Helvetica Neue"/>
        <family val="2"/>
      </rPr>
      <t xml:space="preserve">Enter the </t>
    </r>
    <r>
      <rPr>
        <b/>
        <sz val="12"/>
        <color rgb="FF000000"/>
        <rFont val="Helvetica Neue"/>
        <family val="2"/>
      </rPr>
      <t>cost of each menu item</t>
    </r>
    <r>
      <rPr>
        <sz val="12"/>
        <color rgb="FF000000"/>
        <rFont val="Helvetica Neue"/>
        <family val="2"/>
      </rPr>
      <t xml:space="preserve"> in the </t>
    </r>
    <r>
      <rPr>
        <i/>
        <sz val="12"/>
        <color rgb="FF000000"/>
        <rFont val="Helvetica Neue"/>
        <family val="2"/>
      </rPr>
      <t xml:space="preserve">Food Cost </t>
    </r>
    <r>
      <rPr>
        <sz val="12"/>
        <color rgb="FF000000"/>
        <rFont val="Helvetica Neue"/>
        <family val="2"/>
      </rPr>
      <t xml:space="preserve">column. (ex. 5.00) To find it, you can calculate it manually or use </t>
    </r>
    <r>
      <rPr>
        <u/>
        <sz val="12"/>
        <color rgb="FF1155CC"/>
        <rFont val="Helvetica Neue"/>
        <family val="2"/>
      </rPr>
      <t>restaurant inventory software</t>
    </r>
    <r>
      <rPr>
        <sz val="12"/>
        <color rgb="FF000000"/>
        <rFont val="Helvetica Neue"/>
        <family val="2"/>
      </rPr>
      <t xml:space="preserve">. 
Then, enter each item's </t>
    </r>
    <r>
      <rPr>
        <b/>
        <sz val="12"/>
        <color rgb="FF000000"/>
        <rFont val="Helvetica Neue"/>
        <family val="2"/>
      </rPr>
      <t>current menu price</t>
    </r>
    <r>
      <rPr>
        <sz val="12"/>
        <color rgb="FF000000"/>
        <rFont val="Helvetica Neue"/>
        <family val="2"/>
      </rPr>
      <t xml:space="preserve"> in the </t>
    </r>
    <r>
      <rPr>
        <i/>
        <sz val="12"/>
        <color rgb="FF000000"/>
        <rFont val="Helvetica Neue"/>
        <family val="2"/>
      </rPr>
      <t>Menu Price</t>
    </r>
    <r>
      <rPr>
        <sz val="12"/>
        <color rgb="FF000000"/>
        <rFont val="Helvetica Neue"/>
        <family val="2"/>
      </rPr>
      <t xml:space="preserve"> column. (ex. 13.00) The worksheet will automatically calculate your profit margin.</t>
    </r>
  </si>
  <si>
    <r>
      <t xml:space="preserve">Menu Item </t>
    </r>
    <r>
      <rPr>
        <i/>
        <sz val="11"/>
        <color rgb="FFFFFFFF"/>
        <rFont val="Helvetica Neue"/>
        <family val="2"/>
      </rPr>
      <t>(Entrees)</t>
    </r>
  </si>
  <si>
    <t>x</t>
  </si>
  <si>
    <t>y</t>
  </si>
  <si>
    <t>Profitability</t>
  </si>
  <si>
    <t>Popularity</t>
  </si>
  <si>
    <t>Stars</t>
  </si>
  <si>
    <t>Plow Horses</t>
  </si>
  <si>
    <t>BBQ Burger</t>
  </si>
  <si>
    <t>Fish &amp; Chips</t>
  </si>
  <si>
    <t>Macaroni &amp; Cheese</t>
  </si>
  <si>
    <t>Steak Dinner</t>
  </si>
  <si>
    <t>Puzzles</t>
  </si>
  <si>
    <t>Dogs</t>
  </si>
  <si>
    <t>Popularity Threshold</t>
  </si>
  <si>
    <t>Profitability Threshold</t>
  </si>
  <si>
    <r>
      <rPr>
        <b/>
        <sz val="12"/>
        <color theme="1"/>
        <rFont val="Helvetica Neue"/>
        <family val="2"/>
      </rPr>
      <t>Menu engineering</t>
    </r>
    <r>
      <rPr>
        <sz val="12"/>
        <color theme="1"/>
        <rFont val="Helvetica Neue"/>
        <family val="2"/>
      </rPr>
      <t xml:space="preserve"> is the process of designing your menu to maximize profitability. A key step in that is process is analyzing your individual menu items in a </t>
    </r>
    <r>
      <rPr>
        <b/>
        <sz val="12"/>
        <color theme="1"/>
        <rFont val="Helvetica Neue"/>
        <family val="2"/>
      </rPr>
      <t>menu engineering matrix</t>
    </r>
    <r>
      <rPr>
        <sz val="12"/>
        <color theme="1"/>
        <rFont val="Helvetica Neue"/>
        <family val="2"/>
      </rPr>
      <t>—a grid that puts each item in one of four categories—Star, Puzzle, Plow Horse, or Dog—based on their popularity and profitability. 
To map your menu items in the matrix, simply follow the steps below. To learn more about menu engineering checkout our blog post—</t>
    </r>
    <r>
      <rPr>
        <u/>
        <sz val="12"/>
        <color rgb="FF1155CC"/>
        <rFont val="Helvetica Neue"/>
        <family val="2"/>
      </rPr>
      <t>How to Beat Inflation with Menu Engineering</t>
    </r>
    <r>
      <rPr>
        <sz val="12"/>
        <color theme="1"/>
        <rFont val="Helvetica Neue"/>
        <family val="2"/>
      </rPr>
      <t xml:space="preserve">.
</t>
    </r>
  </si>
  <si>
    <t>Appetizers</t>
  </si>
  <si>
    <r>
      <rPr>
        <sz val="12"/>
        <color rgb="FF000000"/>
        <rFont val="Helvetica Neue"/>
        <family val="2"/>
      </rPr>
      <t xml:space="preserve">Enter the </t>
    </r>
    <r>
      <rPr>
        <b/>
        <sz val="12"/>
        <color rgb="FF000000"/>
        <rFont val="Helvetica Neue"/>
        <family val="2"/>
      </rPr>
      <t>number units sold in the past month</t>
    </r>
    <r>
      <rPr>
        <sz val="12"/>
        <color rgb="FF000000"/>
        <rFont val="Helvetica Neue"/>
        <family val="2"/>
      </rPr>
      <t xml:space="preserve"> for each menu item. (ex. 900) Check your </t>
    </r>
    <r>
      <rPr>
        <u/>
        <sz val="12"/>
        <color rgb="FF1155CC"/>
        <rFont val="Helvetica Neue"/>
        <family val="2"/>
      </rPr>
      <t>POS reporting dashboard</t>
    </r>
    <r>
      <rPr>
        <sz val="12"/>
        <color rgb="FF000000"/>
        <rFont val="Helvetica Neue"/>
        <family val="2"/>
      </rPr>
      <t xml:space="preserve"> for this data. 
</t>
    </r>
    <r>
      <rPr>
        <b/>
        <sz val="12"/>
        <color rgb="FF000000"/>
        <rFont val="Helvetica Neue"/>
        <family val="2"/>
      </rPr>
      <t xml:space="preserve">No need to enter data in the blue boxes. </t>
    </r>
    <r>
      <rPr>
        <sz val="12"/>
        <color rgb="FF000000"/>
        <rFont val="Helvetica Neue"/>
        <family val="2"/>
      </rPr>
      <t>These are where the worksheet does all the work.</t>
    </r>
  </si>
  <si>
    <r>
      <t xml:space="preserve">Menu Item </t>
    </r>
    <r>
      <rPr>
        <i/>
        <sz val="11"/>
        <color rgb="FFFFFFFF"/>
        <rFont val="Helvetica Neue"/>
        <family val="2"/>
      </rPr>
      <t>(Appetizers)</t>
    </r>
  </si>
  <si>
    <r>
      <t xml:space="preserve">Menu Item </t>
    </r>
    <r>
      <rPr>
        <i/>
        <sz val="11"/>
        <color rgb="FFFFFFFF"/>
        <rFont val="Helvetica Neue"/>
        <family val="2"/>
      </rPr>
      <t>(Beverages)</t>
    </r>
  </si>
  <si>
    <t>Beverages</t>
  </si>
  <si>
    <t>Desserts</t>
  </si>
  <si>
    <r>
      <rPr>
        <sz val="12"/>
        <color theme="1"/>
        <rFont val="Helvetica Neue"/>
        <family val="2"/>
      </rPr>
      <t xml:space="preserve">In the </t>
    </r>
    <r>
      <rPr>
        <i/>
        <sz val="12"/>
        <color theme="1"/>
        <rFont val="Helvetica Neue"/>
        <family val="2"/>
      </rPr>
      <t xml:space="preserve">Menu Item </t>
    </r>
    <r>
      <rPr>
        <sz val="12"/>
        <color theme="1"/>
        <rFont val="Helvetica Neue"/>
        <family val="2"/>
      </rPr>
      <t>column</t>
    </r>
    <r>
      <rPr>
        <i/>
        <sz val="12"/>
        <color theme="1"/>
        <rFont val="Helvetica Neue"/>
        <family val="2"/>
      </rPr>
      <t xml:space="preserve"> </t>
    </r>
    <r>
      <rPr>
        <sz val="12"/>
        <color theme="1"/>
        <rFont val="Helvetica Neue"/>
        <family val="2"/>
      </rPr>
      <t xml:space="preserve">enter the </t>
    </r>
    <r>
      <rPr>
        <b/>
        <sz val="12"/>
        <color theme="1"/>
        <rFont val="Helvetica Neue"/>
        <family val="2"/>
      </rPr>
      <t xml:space="preserve">names of the items </t>
    </r>
    <r>
      <rPr>
        <sz val="12"/>
        <color theme="1"/>
        <rFont val="Helvetica Neue"/>
        <family val="2"/>
      </rPr>
      <t xml:space="preserve">to be included in menu engineering matrix.
For an accurate assessment, only add items of the same type—entrees, appetizers, </t>
    </r>
    <r>
      <rPr>
        <b/>
        <sz val="12"/>
        <color theme="1"/>
        <rFont val="Helvetica Neue"/>
        <family val="2"/>
      </rPr>
      <t>beverages</t>
    </r>
    <r>
      <rPr>
        <sz val="12"/>
        <color theme="1"/>
        <rFont val="Helvetica Neue"/>
        <family val="2"/>
      </rPr>
      <t xml:space="preserve">, desserts, or sides. Tabs have been added below for each different type. 
</t>
    </r>
  </si>
  <si>
    <r>
      <rPr>
        <sz val="12"/>
        <color rgb="FF000000"/>
        <rFont val="Helvetica Neue"/>
        <family val="2"/>
      </rPr>
      <t xml:space="preserve">Enter the </t>
    </r>
    <r>
      <rPr>
        <b/>
        <sz val="12"/>
        <color rgb="FF000000"/>
        <rFont val="Helvetica Neue"/>
        <family val="2"/>
      </rPr>
      <t>number units sold in the past month</t>
    </r>
    <r>
      <rPr>
        <sz val="12"/>
        <color rgb="FF000000"/>
        <rFont val="Helvetica Neue"/>
        <family val="2"/>
      </rPr>
      <t xml:space="preserve"> for each menu item. Check your </t>
    </r>
    <r>
      <rPr>
        <u/>
        <sz val="12"/>
        <color rgb="FF1155CC"/>
        <rFont val="Helvetica Neue"/>
        <family val="2"/>
      </rPr>
      <t>POS reporting dashboard</t>
    </r>
    <r>
      <rPr>
        <sz val="12"/>
        <color rgb="FF000000"/>
        <rFont val="Helvetica Neue"/>
        <family val="2"/>
      </rPr>
      <t xml:space="preserve"> for this data. 
</t>
    </r>
    <r>
      <rPr>
        <b/>
        <sz val="12"/>
        <color rgb="FF000000"/>
        <rFont val="Helvetica Neue"/>
        <family val="2"/>
      </rPr>
      <t xml:space="preserve">No need to enter data in the blue boxes. </t>
    </r>
    <r>
      <rPr>
        <sz val="12"/>
        <color rgb="FF000000"/>
        <rFont val="Helvetica Neue"/>
        <family val="2"/>
      </rPr>
      <t>These are where the worksheet does all the work.</t>
    </r>
  </si>
  <si>
    <r>
      <rPr>
        <sz val="12"/>
        <color theme="1"/>
        <rFont val="Helvetica Neue"/>
        <family val="2"/>
      </rPr>
      <t xml:space="preserve">In the </t>
    </r>
    <r>
      <rPr>
        <i/>
        <sz val="12"/>
        <color theme="1"/>
        <rFont val="Helvetica Neue"/>
        <family val="2"/>
      </rPr>
      <t xml:space="preserve">Menu Item </t>
    </r>
    <r>
      <rPr>
        <sz val="12"/>
        <color theme="1"/>
        <rFont val="Helvetica Neue"/>
        <family val="2"/>
      </rPr>
      <t>column</t>
    </r>
    <r>
      <rPr>
        <i/>
        <sz val="12"/>
        <color theme="1"/>
        <rFont val="Helvetica Neue"/>
        <family val="2"/>
      </rPr>
      <t xml:space="preserve"> </t>
    </r>
    <r>
      <rPr>
        <sz val="12"/>
        <color theme="1"/>
        <rFont val="Helvetica Neue"/>
        <family val="2"/>
      </rPr>
      <t xml:space="preserve">enter the </t>
    </r>
    <r>
      <rPr>
        <b/>
        <sz val="12"/>
        <color theme="1"/>
        <rFont val="Helvetica Neue"/>
        <family val="2"/>
      </rPr>
      <t xml:space="preserve">names of the items </t>
    </r>
    <r>
      <rPr>
        <sz val="12"/>
        <color theme="1"/>
        <rFont val="Helvetica Neue"/>
        <family val="2"/>
      </rPr>
      <t xml:space="preserve">to be included in menu engineering matrix.
For an accurate assessment, only add items of the same type—entrees, </t>
    </r>
    <r>
      <rPr>
        <b/>
        <sz val="12"/>
        <color theme="1"/>
        <rFont val="Helvetica Neue"/>
        <family val="2"/>
      </rPr>
      <t>appetizers</t>
    </r>
    <r>
      <rPr>
        <sz val="12"/>
        <color theme="1"/>
        <rFont val="Helvetica Neue"/>
        <family val="2"/>
      </rPr>
      <t xml:space="preserve">, beverages, desserts, or sides. Tabs have been added below for each different type. 
</t>
    </r>
  </si>
  <si>
    <r>
      <rPr>
        <sz val="12"/>
        <color rgb="FF000000"/>
        <rFont val="Helvetica Neue"/>
        <family val="2"/>
      </rPr>
      <t xml:space="preserve">Add your thresholds according to your profit goals.
Set your </t>
    </r>
    <r>
      <rPr>
        <b/>
        <sz val="12"/>
        <color rgb="FF000000"/>
        <rFont val="Helvetica Neue"/>
        <family val="2"/>
      </rPr>
      <t>Popularity Threshold</t>
    </r>
    <r>
      <rPr>
        <sz val="12"/>
        <color rgb="FF000000"/>
        <rFont val="Helvetica Neue"/>
        <family val="2"/>
      </rPr>
      <t xml:space="preserve"> as the number of units sold  that separates your high and low popularity items. 
Similarly, set your </t>
    </r>
    <r>
      <rPr>
        <b/>
        <sz val="12"/>
        <color rgb="FF000000"/>
        <rFont val="Helvetica Neue"/>
        <family val="2"/>
      </rPr>
      <t>Profitability Threshold</t>
    </r>
    <r>
      <rPr>
        <sz val="12"/>
        <color rgb="FF000000"/>
        <rFont val="Helvetica Neue"/>
        <family val="2"/>
      </rPr>
      <t xml:space="preserve"> as the profit margin dollar amount that separates your high and low profitability items.</t>
    </r>
  </si>
  <si>
    <r>
      <rPr>
        <sz val="12"/>
        <color rgb="FF000000"/>
        <rFont val="Helvetica Neue"/>
        <family val="2"/>
      </rPr>
      <t xml:space="preserve">Enter the </t>
    </r>
    <r>
      <rPr>
        <b/>
        <sz val="12"/>
        <color rgb="FF000000"/>
        <rFont val="Helvetica Neue"/>
        <family val="2"/>
      </rPr>
      <t>cost of each menu item</t>
    </r>
    <r>
      <rPr>
        <sz val="12"/>
        <color rgb="FF000000"/>
        <rFont val="Helvetica Neue"/>
        <family val="2"/>
      </rPr>
      <t xml:space="preserve"> in the </t>
    </r>
    <r>
      <rPr>
        <i/>
        <sz val="12"/>
        <color rgb="FF000000"/>
        <rFont val="Helvetica Neue"/>
        <family val="2"/>
      </rPr>
      <t xml:space="preserve">Food Cost </t>
    </r>
    <r>
      <rPr>
        <sz val="12"/>
        <color rgb="FF000000"/>
        <rFont val="Helvetica Neue"/>
        <family val="2"/>
      </rPr>
      <t xml:space="preserve">column. To find it, you can calculate it manually or use </t>
    </r>
    <r>
      <rPr>
        <u/>
        <sz val="12"/>
        <color rgb="FF1155CC"/>
        <rFont val="Helvetica Neue"/>
        <family val="2"/>
      </rPr>
      <t>restaurant inventory software</t>
    </r>
    <r>
      <rPr>
        <sz val="12"/>
        <color rgb="FF000000"/>
        <rFont val="Helvetica Neue"/>
        <family val="2"/>
      </rPr>
      <t xml:space="preserve">. 
Then, enter each item's </t>
    </r>
    <r>
      <rPr>
        <b/>
        <sz val="12"/>
        <color rgb="FF000000"/>
        <rFont val="Helvetica Neue"/>
        <family val="2"/>
      </rPr>
      <t>current menu price</t>
    </r>
    <r>
      <rPr>
        <sz val="12"/>
        <color rgb="FF000000"/>
        <rFont val="Helvetica Neue"/>
        <family val="2"/>
      </rPr>
      <t xml:space="preserve"> in the </t>
    </r>
    <r>
      <rPr>
        <i/>
        <sz val="12"/>
        <color rgb="FF000000"/>
        <rFont val="Helvetica Neue"/>
        <family val="2"/>
      </rPr>
      <t>Menu Price</t>
    </r>
    <r>
      <rPr>
        <sz val="12"/>
        <color rgb="FF000000"/>
        <rFont val="Helvetica Neue"/>
        <family val="2"/>
      </rPr>
      <t xml:space="preserve"> column. The worksheet will automatically calculate your profit margin.</t>
    </r>
  </si>
  <si>
    <r>
      <rPr>
        <sz val="12"/>
        <color rgb="FF000000"/>
        <rFont val="Helvetica Neue"/>
        <family val="2"/>
      </rPr>
      <t xml:space="preserve">Add your thresholds according to your profit goals.
Set your </t>
    </r>
    <r>
      <rPr>
        <b/>
        <sz val="12"/>
        <color rgb="FF000000"/>
        <rFont val="Helvetica Neue"/>
        <family val="2"/>
      </rPr>
      <t>Popularity Threshold</t>
    </r>
    <r>
      <rPr>
        <sz val="12"/>
        <color rgb="FF000000"/>
        <rFont val="Helvetica Neue"/>
        <family val="2"/>
      </rPr>
      <t xml:space="preserve"> as the number of units sold (ex. 700) that separates your high and low popularity items. 
Similarly, set your </t>
    </r>
    <r>
      <rPr>
        <b/>
        <sz val="12"/>
        <color rgb="FF000000"/>
        <rFont val="Helvetica Neue"/>
        <family val="2"/>
      </rPr>
      <t>Profitability Threshold</t>
    </r>
    <r>
      <rPr>
        <sz val="12"/>
        <color rgb="FF000000"/>
        <rFont val="Helvetica Neue"/>
        <family val="2"/>
      </rPr>
      <t xml:space="preserve"> as the profit margin dollar amount (ex. 8.50) that separates your high and low profitability items.</t>
    </r>
  </si>
  <si>
    <r>
      <rPr>
        <sz val="12"/>
        <color theme="1"/>
        <rFont val="Helvetica Neue"/>
        <family val="2"/>
      </rPr>
      <t xml:space="preserve">In the </t>
    </r>
    <r>
      <rPr>
        <i/>
        <sz val="12"/>
        <color theme="1"/>
        <rFont val="Helvetica Neue"/>
        <family val="2"/>
      </rPr>
      <t xml:space="preserve">Menu Item </t>
    </r>
    <r>
      <rPr>
        <sz val="12"/>
        <color theme="1"/>
        <rFont val="Helvetica Neue"/>
        <family val="2"/>
      </rPr>
      <t>column</t>
    </r>
    <r>
      <rPr>
        <i/>
        <sz val="12"/>
        <color theme="1"/>
        <rFont val="Helvetica Neue"/>
        <family val="2"/>
      </rPr>
      <t xml:space="preserve"> </t>
    </r>
    <r>
      <rPr>
        <sz val="12"/>
        <color theme="1"/>
        <rFont val="Helvetica Neue"/>
        <family val="2"/>
      </rPr>
      <t xml:space="preserve">enter the </t>
    </r>
    <r>
      <rPr>
        <b/>
        <sz val="12"/>
        <color theme="1"/>
        <rFont val="Helvetica Neue"/>
        <family val="2"/>
      </rPr>
      <t xml:space="preserve">names of the items </t>
    </r>
    <r>
      <rPr>
        <sz val="12"/>
        <color theme="1"/>
        <rFont val="Helvetica Neue"/>
        <family val="2"/>
      </rPr>
      <t xml:space="preserve">to be included in menu engineering matrix.
For an accurate assessment, only add items of the same type—entrees, appetizers, beverages, </t>
    </r>
    <r>
      <rPr>
        <b/>
        <sz val="12"/>
        <color theme="1"/>
        <rFont val="Helvetica Neue"/>
        <family val="2"/>
      </rPr>
      <t>desserts</t>
    </r>
    <r>
      <rPr>
        <sz val="12"/>
        <color theme="1"/>
        <rFont val="Helvetica Neue"/>
        <family val="2"/>
      </rPr>
      <t xml:space="preserve">, or sides. Tabs have been added below for each different type. 
</t>
    </r>
  </si>
  <si>
    <r>
      <t xml:space="preserve">Menu Item </t>
    </r>
    <r>
      <rPr>
        <i/>
        <sz val="11"/>
        <color rgb="FFFFFFFF"/>
        <rFont val="Helvetica Neue"/>
        <family val="2"/>
      </rPr>
      <t>(Desserts)</t>
    </r>
  </si>
  <si>
    <t>Sides</t>
  </si>
  <si>
    <r>
      <rPr>
        <sz val="12"/>
        <color theme="1"/>
        <rFont val="Helvetica Neue"/>
        <family val="2"/>
      </rPr>
      <t xml:space="preserve">In the </t>
    </r>
    <r>
      <rPr>
        <i/>
        <sz val="12"/>
        <color theme="1"/>
        <rFont val="Helvetica Neue"/>
        <family val="2"/>
      </rPr>
      <t xml:space="preserve">Menu Item </t>
    </r>
    <r>
      <rPr>
        <sz val="12"/>
        <color theme="1"/>
        <rFont val="Helvetica Neue"/>
        <family val="2"/>
      </rPr>
      <t>column</t>
    </r>
    <r>
      <rPr>
        <i/>
        <sz val="12"/>
        <color theme="1"/>
        <rFont val="Helvetica Neue"/>
        <family val="2"/>
      </rPr>
      <t xml:space="preserve"> </t>
    </r>
    <r>
      <rPr>
        <sz val="12"/>
        <color theme="1"/>
        <rFont val="Helvetica Neue"/>
        <family val="2"/>
      </rPr>
      <t xml:space="preserve">enter the </t>
    </r>
    <r>
      <rPr>
        <b/>
        <sz val="12"/>
        <color theme="1"/>
        <rFont val="Helvetica Neue"/>
        <family val="2"/>
      </rPr>
      <t xml:space="preserve">names of the items </t>
    </r>
    <r>
      <rPr>
        <sz val="12"/>
        <color theme="1"/>
        <rFont val="Helvetica Neue"/>
        <family val="2"/>
      </rPr>
      <t xml:space="preserve">to be included in menu engineering matrix.
For an accurate assessment, only add items of the same type—entrees, appetizers, beverages, </t>
    </r>
    <r>
      <rPr>
        <b/>
        <sz val="12"/>
        <color theme="1"/>
        <rFont val="Helvetica Neue"/>
        <family val="2"/>
      </rPr>
      <t>sides</t>
    </r>
    <r>
      <rPr>
        <sz val="12"/>
        <color theme="1"/>
        <rFont val="Helvetica Neue"/>
        <family val="2"/>
      </rPr>
      <t xml:space="preserve">, or sides. Tabs have been added below for each different type. 
</t>
    </r>
  </si>
  <si>
    <r>
      <t xml:space="preserve">Menu Item </t>
    </r>
    <r>
      <rPr>
        <i/>
        <sz val="11"/>
        <color rgb="FFFFFFFF"/>
        <rFont val="Helvetica Neue"/>
        <family val="2"/>
      </rPr>
      <t>(Sides)</t>
    </r>
  </si>
  <si>
    <t>5  Menu Engineering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</si>
</sst>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
    <numFmt numFmtId="166" formatCode="#,##0.0"/>
    <numFmt numFmtId="167" formatCode="&quot;$&quot;#,##0.00"/>
    <numFmt numFmtId="168" formatCode="0.00;\-0.00;;@"/>
  </numFmts>
  <fonts count="26" x14ac:knownFonts="1">
    <font>
      <sz val="10"/>
      <color rgb="FF000000"/>
      <name val="Arial"/>
      <scheme val="minor"/>
    </font>
    <font>
      <sz val="11"/>
      <color theme="1"/>
      <name val="Helvetica Neue"/>
      <family val="2"/>
    </font>
    <font>
      <sz val="10"/>
      <color rgb="FF000000"/>
      <name val="Helvetica Neue"/>
      <family val="2"/>
    </font>
    <font>
      <sz val="12"/>
      <color theme="1"/>
      <name val="Helvetica Neue"/>
      <family val="2"/>
    </font>
    <font>
      <b/>
      <sz val="27"/>
      <color theme="1"/>
      <name val="Helvetica Neue"/>
      <family val="2"/>
    </font>
    <font>
      <b/>
      <sz val="14"/>
      <color theme="1"/>
      <name val="Helvetica Neue"/>
      <family val="2"/>
    </font>
    <font>
      <sz val="10"/>
      <color theme="1"/>
      <name val="Helvetica Neue"/>
      <family val="2"/>
    </font>
    <font>
      <u/>
      <sz val="12"/>
      <color theme="1"/>
      <name val="Helvetica Neue"/>
      <family val="2"/>
    </font>
    <font>
      <b/>
      <sz val="12"/>
      <color theme="1"/>
      <name val="Helvetica Neue"/>
      <family val="2"/>
    </font>
    <font>
      <sz val="12"/>
      <color rgb="FF000000"/>
      <name val="Helvetica Neue"/>
      <family val="2"/>
    </font>
    <font>
      <u/>
      <sz val="12"/>
      <color rgb="FF1155CC"/>
      <name val="Helvetica Neue"/>
      <family val="2"/>
    </font>
    <font>
      <b/>
      <sz val="14"/>
      <color rgb="FF000000"/>
      <name val="Helvetica Neue"/>
      <family val="2"/>
    </font>
    <font>
      <i/>
      <sz val="12"/>
      <color theme="1"/>
      <name val="Helvetica Neue"/>
      <family val="2"/>
    </font>
    <font>
      <u/>
      <sz val="12"/>
      <color rgb="FF000000"/>
      <name val="Helvetica Neue"/>
      <family val="2"/>
    </font>
    <font>
      <b/>
      <sz val="12"/>
      <color rgb="FF000000"/>
      <name val="Helvetica Neue"/>
      <family val="2"/>
    </font>
    <font>
      <i/>
      <sz val="12"/>
      <color rgb="FF000000"/>
      <name val="Helvetica Neue"/>
      <family val="2"/>
    </font>
    <font>
      <sz val="10"/>
      <color theme="0"/>
      <name val="Helvetica Neue"/>
      <family val="2"/>
    </font>
    <font>
      <b/>
      <sz val="14"/>
      <color theme="0"/>
      <name val="Helvetica Neue"/>
      <family val="2"/>
    </font>
    <font>
      <b/>
      <sz val="14"/>
      <color rgb="FFFFFFFF"/>
      <name val="Helvetica Neue"/>
      <family val="2"/>
    </font>
    <font>
      <sz val="10"/>
      <name val="Helvetica Neue"/>
      <family val="2"/>
    </font>
    <font>
      <sz val="11"/>
      <color rgb="FFFFFFFF"/>
      <name val="Helvetica Neue"/>
      <family val="2"/>
    </font>
    <font>
      <sz val="12"/>
      <color rgb="FFFFFFFF"/>
      <name val="Helvetica Neue"/>
      <family val="2"/>
    </font>
    <font>
      <sz val="11"/>
      <color theme="0"/>
      <name val="Helvetica Neue"/>
      <family val="2"/>
    </font>
    <font>
      <b/>
      <sz val="11"/>
      <color rgb="FFFFFFFF"/>
      <name val="Helvetica Neue"/>
      <family val="2"/>
    </font>
    <font>
      <b/>
      <sz val="18"/>
      <color theme="1"/>
      <name val="Helvetica Neue"/>
      <family val="2"/>
    </font>
    <font>
      <i/>
      <sz val="11"/>
      <color rgb="FFFFFFFF"/>
      <name val="Helvetica Neue"/>
      <family val="2"/>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1"/>
        <bgColor theme="1"/>
      </patternFill>
    </fill>
    <fill>
      <patternFill patternType="solid">
        <fgColor rgb="FF000000"/>
        <bgColor rgb="FF000000"/>
      </patternFill>
    </fill>
    <fill>
      <patternFill patternType="solid">
        <fgColor rgb="FFF3F4F6"/>
        <bgColor rgb="FFF3F4F6"/>
      </patternFill>
    </fill>
    <fill>
      <patternFill patternType="solid">
        <fgColor rgb="FF1769FF"/>
        <bgColor rgb="FF1769FF"/>
      </patternFill>
    </fill>
  </fills>
  <borders count="9">
    <border>
      <left/>
      <right/>
      <top/>
      <bottom/>
      <diagonal/>
    </border>
    <border>
      <left/>
      <right/>
      <top/>
      <bottom style="thin">
        <color rgb="FF000000"/>
      </bottom>
      <diagonal/>
    </border>
    <border>
      <left/>
      <right style="thin">
        <color rgb="FFFFFFFF"/>
      </right>
      <top/>
      <bottom/>
      <diagonal/>
    </border>
    <border>
      <left style="thin">
        <color rgb="FFFFFFFF"/>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theme="0"/>
      </right>
      <top/>
      <bottom/>
      <diagonal/>
    </border>
    <border>
      <left style="thin">
        <color rgb="FFFFFFFF"/>
      </left>
      <right style="thin">
        <color theme="0"/>
      </right>
      <top/>
      <bottom/>
      <diagonal/>
    </border>
  </borders>
  <cellStyleXfs count="1">
    <xf numFmtId="0" fontId="0" fillId="0" borderId="0"/>
  </cellStyleXfs>
  <cellXfs count="105">
    <xf numFmtId="0" fontId="0" fillId="0" borderId="0" xfId="0"/>
    <xf numFmtId="0" fontId="1" fillId="0" borderId="0" xfId="0" applyFont="1" applyAlignment="1">
      <alignment horizontal="left" vertical="center" wrapText="1"/>
    </xf>
    <xf numFmtId="164" fontId="1" fillId="0" borderId="0" xfId="0" applyNumberFormat="1" applyFont="1" applyAlignment="1">
      <alignment horizontal="left" vertical="center" wrapText="1"/>
    </xf>
    <xf numFmtId="0" fontId="1" fillId="2" borderId="0" xfId="0" applyFont="1" applyFill="1" applyAlignment="1">
      <alignment horizontal="left" vertical="center" wrapText="1"/>
    </xf>
    <xf numFmtId="0" fontId="2" fillId="0" borderId="0" xfId="0" applyFont="1"/>
    <xf numFmtId="0" fontId="3" fillId="0" borderId="0" xfId="0" applyFont="1" applyAlignment="1">
      <alignment vertical="center" wrapText="1"/>
    </xf>
    <xf numFmtId="0" fontId="4" fillId="0" borderId="0" xfId="0" applyFont="1" applyAlignment="1">
      <alignment horizontal="left" vertical="center" wrapText="1"/>
    </xf>
    <xf numFmtId="0" fontId="1" fillId="0" borderId="0" xfId="0" applyFont="1" applyAlignment="1">
      <alignment horizontal="left" vertical="top" wrapText="1"/>
    </xf>
    <xf numFmtId="0" fontId="3" fillId="0" borderId="0" xfId="0" applyFont="1" applyAlignment="1">
      <alignment horizontal="left" vertical="top" wrapText="1"/>
    </xf>
    <xf numFmtId="0" fontId="1" fillId="2" borderId="0" xfId="0" applyFont="1" applyFill="1" applyAlignment="1">
      <alignment horizontal="left" vertical="top" wrapText="1"/>
    </xf>
    <xf numFmtId="0" fontId="3"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3" fillId="0" borderId="0" xfId="0" applyFont="1" applyAlignment="1">
      <alignment horizontal="left" vertical="center" wrapText="1"/>
    </xf>
    <xf numFmtId="0" fontId="5" fillId="2" borderId="0" xfId="0" applyFont="1" applyFill="1" applyAlignment="1">
      <alignment horizontal="center" vertical="center" wrapText="1"/>
    </xf>
    <xf numFmtId="0" fontId="11" fillId="3" borderId="0" xfId="0" applyFont="1" applyFill="1" applyAlignment="1">
      <alignment horizontal="left" vertical="center" wrapText="1"/>
    </xf>
    <xf numFmtId="0" fontId="6" fillId="0" borderId="0" xfId="0" applyFont="1" applyAlignment="1">
      <alignment vertical="center" wrapText="1"/>
    </xf>
    <xf numFmtId="0" fontId="5" fillId="0" borderId="0" xfId="0" applyFont="1" applyAlignment="1">
      <alignment horizontal="left" vertical="top" wrapText="1"/>
    </xf>
    <xf numFmtId="0" fontId="11" fillId="3" borderId="0" xfId="0" applyFont="1" applyFill="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5" fillId="0" borderId="0" xfId="0" applyFont="1" applyAlignment="1">
      <alignment vertical="center" wrapText="1"/>
    </xf>
    <xf numFmtId="0" fontId="20" fillId="5" borderId="2" xfId="0" applyFont="1" applyFill="1" applyBorder="1" applyAlignment="1">
      <alignment horizontal="center" vertical="center" wrapText="1"/>
    </xf>
    <xf numFmtId="165" fontId="20" fillId="5" borderId="2" xfId="0" applyNumberFormat="1" applyFont="1" applyFill="1" applyBorder="1" applyAlignment="1">
      <alignment horizontal="center" vertical="center" wrapText="1"/>
    </xf>
    <xf numFmtId="0" fontId="20" fillId="5" borderId="3" xfId="0" applyFont="1" applyFill="1" applyBorder="1" applyAlignment="1">
      <alignment horizontal="center" vertical="center" wrapText="1"/>
    </xf>
    <xf numFmtId="4" fontId="21" fillId="4" borderId="0" xfId="0" applyNumberFormat="1" applyFont="1" applyFill="1" applyAlignment="1">
      <alignment horizontal="center" vertical="center" wrapText="1"/>
    </xf>
    <xf numFmtId="0" fontId="20" fillId="0" borderId="0" xfId="0" applyFont="1" applyAlignment="1">
      <alignment horizontal="center" vertical="center" wrapText="1"/>
    </xf>
    <xf numFmtId="3" fontId="1" fillId="0" borderId="0" xfId="0" applyNumberFormat="1" applyFont="1" applyAlignment="1">
      <alignment horizontal="center" vertical="center" wrapText="1"/>
    </xf>
    <xf numFmtId="0" fontId="20" fillId="2" borderId="0" xfId="0" applyFont="1" applyFill="1" applyAlignment="1">
      <alignment horizontal="right" vertical="center" wrapText="1"/>
    </xf>
    <xf numFmtId="0" fontId="1" fillId="0" borderId="0" xfId="0" applyFont="1" applyAlignment="1">
      <alignment vertical="center" wrapText="1"/>
    </xf>
    <xf numFmtId="0" fontId="23" fillId="0" borderId="0" xfId="0" applyFont="1" applyAlignment="1">
      <alignment horizontal="center" vertical="center" wrapText="1"/>
    </xf>
    <xf numFmtId="0" fontId="20" fillId="0" borderId="0" xfId="0" applyFont="1" applyAlignment="1">
      <alignment horizontal="right" vertical="center" wrapText="1"/>
    </xf>
    <xf numFmtId="166" fontId="1" fillId="0" borderId="0" xfId="0" applyNumberFormat="1" applyFont="1" applyAlignment="1">
      <alignment horizontal="center" vertical="center" wrapText="1"/>
    </xf>
    <xf numFmtId="167" fontId="1" fillId="2" borderId="0" xfId="0" applyNumberFormat="1" applyFont="1" applyFill="1" applyAlignment="1">
      <alignment horizontal="left" vertical="center" wrapText="1"/>
    </xf>
    <xf numFmtId="167" fontId="3" fillId="0" borderId="1" xfId="0" applyNumberFormat="1" applyFont="1" applyBorder="1" applyAlignment="1">
      <alignment horizontal="left" vertical="center" wrapText="1"/>
    </xf>
    <xf numFmtId="167" fontId="3" fillId="0" borderId="0" xfId="0" applyNumberFormat="1" applyFont="1" applyAlignment="1">
      <alignment horizontal="left" vertical="center" wrapText="1"/>
    </xf>
    <xf numFmtId="167" fontId="6" fillId="0" borderId="0" xfId="0" applyNumberFormat="1" applyFont="1" applyAlignment="1">
      <alignment vertical="center" wrapText="1"/>
    </xf>
    <xf numFmtId="167" fontId="5" fillId="4" borderId="0" xfId="0" applyNumberFormat="1" applyFont="1" applyFill="1" applyAlignment="1">
      <alignment vertical="center" wrapText="1"/>
    </xf>
    <xf numFmtId="167" fontId="20" fillId="5" borderId="0" xfId="0" applyNumberFormat="1" applyFont="1" applyFill="1" applyAlignment="1">
      <alignment horizontal="center" vertical="center" wrapText="1"/>
    </xf>
    <xf numFmtId="167" fontId="2" fillId="0" borderId="0" xfId="0" applyNumberFormat="1" applyFont="1"/>
    <xf numFmtId="0" fontId="18" fillId="4" borderId="3" xfId="0" applyFont="1" applyFill="1" applyBorder="1" applyAlignment="1">
      <alignment horizontal="center" vertical="center" wrapText="1"/>
    </xf>
    <xf numFmtId="0" fontId="11" fillId="3" borderId="0" xfId="0" applyFont="1" applyFill="1" applyAlignment="1">
      <alignment horizontal="left" vertical="center" wrapText="1"/>
    </xf>
    <xf numFmtId="0" fontId="5" fillId="0" borderId="0" xfId="0" applyFont="1" applyAlignment="1">
      <alignment horizontal="left" vertical="top" wrapText="1"/>
    </xf>
    <xf numFmtId="0" fontId="11" fillId="3" borderId="0" xfId="0" applyFont="1" applyFill="1" applyAlignment="1">
      <alignment horizontal="left" vertical="top" wrapText="1"/>
    </xf>
    <xf numFmtId="0" fontId="5" fillId="2" borderId="0" xfId="0" applyFont="1" applyFill="1" applyBorder="1" applyAlignment="1">
      <alignment horizontal="center" vertical="center" wrapText="1"/>
    </xf>
    <xf numFmtId="0" fontId="3" fillId="0" borderId="0" xfId="0" applyFont="1" applyBorder="1" applyAlignment="1">
      <alignment horizontal="left" vertical="center" wrapText="1"/>
    </xf>
    <xf numFmtId="167" fontId="3" fillId="0" borderId="0" xfId="0" applyNumberFormat="1" applyFont="1" applyBorder="1" applyAlignment="1">
      <alignment horizontal="left" vertical="center" wrapText="1"/>
    </xf>
    <xf numFmtId="0" fontId="24" fillId="0" borderId="0" xfId="0" applyFont="1" applyAlignment="1">
      <alignment horizontal="left" vertical="center" wrapText="1"/>
    </xf>
    <xf numFmtId="0" fontId="1" fillId="0" borderId="0" xfId="0" applyFont="1" applyBorder="1" applyAlignment="1">
      <alignment vertical="center" wrapText="1"/>
    </xf>
    <xf numFmtId="0" fontId="2" fillId="0" borderId="0" xfId="0" applyFont="1" applyBorder="1"/>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167" fontId="22"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applyFont="1" applyFill="1" applyBorder="1"/>
    <xf numFmtId="0" fontId="19" fillId="0" borderId="0" xfId="0" applyFont="1" applyBorder="1" applyAlignment="1"/>
    <xf numFmtId="0" fontId="2" fillId="0" borderId="0" xfId="0" applyFont="1" applyBorder="1" applyAlignment="1"/>
    <xf numFmtId="165" fontId="20" fillId="5" borderId="8" xfId="0" applyNumberFormat="1" applyFont="1" applyFill="1" applyBorder="1" applyAlignment="1">
      <alignment horizontal="center" vertical="center" wrapText="1"/>
    </xf>
    <xf numFmtId="0" fontId="21" fillId="4" borderId="7" xfId="0" applyFont="1" applyFill="1" applyBorder="1" applyAlignment="1">
      <alignment horizontal="center" vertical="center" wrapText="1"/>
    </xf>
    <xf numFmtId="0" fontId="6" fillId="0" borderId="0" xfId="0" applyFont="1" applyBorder="1"/>
    <xf numFmtId="0" fontId="6" fillId="0" borderId="0" xfId="0" applyFont="1"/>
    <xf numFmtId="0" fontId="1"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1" fillId="2" borderId="0" xfId="0" applyFont="1" applyFill="1" applyAlignment="1">
      <alignment horizontal="center" vertical="center" wrapText="1"/>
    </xf>
    <xf numFmtId="0" fontId="11" fillId="3" borderId="0" xfId="0" applyFont="1" applyFill="1" applyAlignment="1">
      <alignment horizontal="center" vertical="center" wrapText="1"/>
    </xf>
    <xf numFmtId="0" fontId="6" fillId="0" borderId="0" xfId="0" applyFont="1" applyAlignment="1">
      <alignment horizontal="center" vertical="center" wrapText="1"/>
    </xf>
    <xf numFmtId="0" fontId="20" fillId="2" borderId="0" xfId="0" applyFont="1" applyFill="1" applyAlignment="1">
      <alignment horizontal="center" vertical="center" wrapText="1"/>
    </xf>
    <xf numFmtId="0" fontId="2" fillId="0" borderId="0" xfId="0" applyFont="1" applyAlignment="1">
      <alignment horizontal="center" vertical="center"/>
    </xf>
    <xf numFmtId="167" fontId="6" fillId="0" borderId="0" xfId="0" applyNumberFormat="1" applyFont="1"/>
    <xf numFmtId="0" fontId="1" fillId="6" borderId="0" xfId="0" applyFont="1" applyFill="1" applyAlignment="1" applyProtection="1">
      <alignment horizontal="left" vertical="center" wrapText="1"/>
      <protection locked="0"/>
    </xf>
    <xf numFmtId="0" fontId="1" fillId="6" borderId="4" xfId="0" applyFont="1" applyFill="1" applyBorder="1" applyAlignment="1" applyProtection="1">
      <alignment horizontal="center" vertical="center" wrapText="1"/>
      <protection locked="0"/>
    </xf>
    <xf numFmtId="165" fontId="1" fillId="6" borderId="5" xfId="0" applyNumberFormat="1" applyFont="1" applyFill="1" applyBorder="1" applyAlignment="1" applyProtection="1">
      <alignment horizontal="center" vertical="center" wrapText="1"/>
      <protection locked="0"/>
    </xf>
    <xf numFmtId="165" fontId="1" fillId="6" borderId="0" xfId="0" applyNumberFormat="1" applyFont="1" applyFill="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2" borderId="4" xfId="0" applyFont="1" applyFill="1" applyBorder="1" applyAlignment="1" applyProtection="1">
      <alignment horizontal="center" vertical="center" wrapText="1"/>
      <protection locked="0"/>
    </xf>
    <xf numFmtId="165" fontId="1" fillId="0" borderId="5" xfId="0" applyNumberFormat="1" applyFont="1" applyBorder="1" applyAlignment="1" applyProtection="1">
      <alignment horizontal="center" vertical="center" wrapText="1"/>
      <protection locked="0"/>
    </xf>
    <xf numFmtId="165" fontId="1" fillId="0" borderId="0" xfId="0" applyNumberFormat="1" applyFont="1" applyAlignment="1" applyProtection="1">
      <alignment horizontal="center" vertical="center" wrapText="1"/>
      <protection locked="0"/>
    </xf>
    <xf numFmtId="3" fontId="9" fillId="6" borderId="6" xfId="0" applyNumberFormat="1" applyFont="1" applyFill="1" applyBorder="1" applyAlignment="1" applyProtection="1">
      <alignment horizontal="center" vertical="center" wrapText="1"/>
      <protection locked="0"/>
    </xf>
    <xf numFmtId="4" fontId="3" fillId="6" borderId="6" xfId="0" applyNumberFormat="1" applyFont="1" applyFill="1" applyBorder="1" applyAlignment="1" applyProtection="1">
      <alignment horizontal="center" vertical="center" wrapText="1"/>
      <protection locked="0"/>
    </xf>
    <xf numFmtId="168" fontId="22" fillId="7" borderId="2" xfId="0" applyNumberFormat="1" applyFont="1" applyFill="1" applyBorder="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16" fillId="0" borderId="0" xfId="0" applyFont="1" applyBorder="1" applyAlignment="1" applyProtection="1">
      <alignment horizontal="center" vertical="center"/>
      <protection hidden="1"/>
    </xf>
    <xf numFmtId="4" fontId="16" fillId="0" borderId="0" xfId="0" applyNumberFormat="1" applyFont="1" applyBorder="1" applyAlignment="1" applyProtection="1">
      <alignment horizontal="center" vertical="center"/>
      <protection hidden="1"/>
    </xf>
    <xf numFmtId="4" fontId="16" fillId="0" borderId="0" xfId="0" applyNumberFormat="1" applyFont="1" applyAlignment="1" applyProtection="1">
      <alignment horizontal="center" vertical="center"/>
      <protection hidden="1"/>
    </xf>
    <xf numFmtId="0" fontId="5" fillId="2" borderId="0"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 fillId="0" borderId="0" xfId="0" applyFont="1"/>
    <xf numFmtId="0" fontId="11" fillId="3" borderId="0" xfId="0" applyFont="1" applyFill="1" applyAlignment="1">
      <alignment horizontal="left" vertical="center" wrapText="1"/>
    </xf>
    <xf numFmtId="0" fontId="5" fillId="2" borderId="0"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 fillId="0" borderId="0" xfId="0" applyFont="1" applyAlignment="1"/>
    <xf numFmtId="0" fontId="13" fillId="3" borderId="0" xfId="0" applyFont="1" applyFill="1" applyAlignment="1">
      <alignment horizontal="left" vertical="top" wrapText="1"/>
    </xf>
    <xf numFmtId="0" fontId="2" fillId="0" borderId="0" xfId="0" applyFont="1"/>
    <xf numFmtId="0" fontId="18" fillId="4" borderId="0" xfId="0" applyFont="1" applyFill="1" applyAlignment="1">
      <alignment horizontal="center" vertical="center" wrapText="1"/>
    </xf>
    <xf numFmtId="0" fontId="19" fillId="0" borderId="2" xfId="0" applyFont="1" applyBorder="1" applyAlignment="1"/>
    <xf numFmtId="0" fontId="4" fillId="0" borderId="0" xfId="0" applyFont="1" applyAlignment="1">
      <alignment horizontal="left" vertical="center" wrapText="1"/>
    </xf>
    <xf numFmtId="0" fontId="7" fillId="0" borderId="0" xfId="0" applyFont="1" applyAlignment="1">
      <alignment horizontal="left" vertical="top" wrapText="1"/>
    </xf>
    <xf numFmtId="0" fontId="11" fillId="3" borderId="0" xfId="0" applyFont="1" applyFill="1" applyAlignment="1">
      <alignment horizontal="left" vertical="center" wrapText="1"/>
    </xf>
    <xf numFmtId="0" fontId="8" fillId="0" borderId="0" xfId="0" applyFont="1" applyAlignment="1">
      <alignment horizontal="left" vertical="top" wrapText="1"/>
    </xf>
    <xf numFmtId="0" fontId="14" fillId="3"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176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69572041506057E-2"/>
          <c:y val="2.1071334839649705E-2"/>
          <c:w val="0.91941739590301297"/>
          <c:h val="0.93682430699894115"/>
        </c:manualLayout>
      </c:layout>
      <c:scatterChart>
        <c:scatterStyle val="lineMarker"/>
        <c:varyColors val="0"/>
        <c:ser>
          <c:idx val="0"/>
          <c:order val="0"/>
          <c:tx>
            <c:v>Menu Scatter Plot</c:v>
          </c:tx>
          <c:spPr>
            <a:ln w="19050" cap="rnd">
              <a:noFill/>
              <a:round/>
            </a:ln>
            <a:effectLst/>
          </c:spPr>
          <c:marker>
            <c:symbol val="circle"/>
            <c:size val="5"/>
            <c:spPr>
              <a:solidFill>
                <a:schemeClr val="tx1"/>
              </a:solidFill>
              <a:ln w="9525">
                <a:noFill/>
              </a:ln>
              <a:effectLst/>
            </c:spPr>
          </c:marker>
          <c:dLbls>
            <c:dLbl>
              <c:idx val="0"/>
              <c:tx>
                <c:rich>
                  <a:bodyPr/>
                  <a:lstStyle/>
                  <a:p>
                    <a:fld id="{C97BCC04-67DC-B449-B81E-53B01FE5F09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CD6-5B48-A643-4C7D9C51A718}"/>
                </c:ext>
              </c:extLst>
            </c:dLbl>
            <c:dLbl>
              <c:idx val="1"/>
              <c:tx>
                <c:rich>
                  <a:bodyPr/>
                  <a:lstStyle/>
                  <a:p>
                    <a:fld id="{EB10A248-E1E5-7640-A87C-688E4712B44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CD6-5B48-A643-4C7D9C51A718}"/>
                </c:ext>
              </c:extLst>
            </c:dLbl>
            <c:dLbl>
              <c:idx val="2"/>
              <c:tx>
                <c:rich>
                  <a:bodyPr/>
                  <a:lstStyle/>
                  <a:p>
                    <a:fld id="{B4C0FB26-6DDD-304F-B121-D276B701988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CD6-5B48-A643-4C7D9C51A718}"/>
                </c:ext>
              </c:extLst>
            </c:dLbl>
            <c:dLbl>
              <c:idx val="3"/>
              <c:tx>
                <c:rich>
                  <a:bodyPr/>
                  <a:lstStyle/>
                  <a:p>
                    <a:fld id="{46FBB668-BA4F-5043-ADD5-27032E187E8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CD6-5B48-A643-4C7D9C51A718}"/>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CD6-5B48-A643-4C7D9C51A718}"/>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CD6-5B48-A643-4C7D9C51A718}"/>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CD6-5B48-A643-4C7D9C51A718}"/>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CD6-5B48-A643-4C7D9C51A718}"/>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CD6-5B48-A643-4C7D9C51A718}"/>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CD6-5B48-A643-4C7D9C51A718}"/>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CD6-5B48-A643-4C7D9C51A718}"/>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CD6-5B48-A643-4C7D9C51A718}"/>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CD6-5B48-A643-4C7D9C51A718}"/>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CD6-5B48-A643-4C7D9C51A718}"/>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CD6-5B48-A643-4C7D9C51A718}"/>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CD6-5B48-A643-4C7D9C51A718}"/>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CD6-5B48-A643-4C7D9C51A718}"/>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CD6-5B48-A643-4C7D9C51A718}"/>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CD6-5B48-A643-4C7D9C51A718}"/>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CD6-5B48-A643-4C7D9C51A718}"/>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CD6-5B48-A643-4C7D9C51A718}"/>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CD6-5B48-A643-4C7D9C51A718}"/>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CD6-5B48-A643-4C7D9C51A718}"/>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CD6-5B48-A643-4C7D9C51A718}"/>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8CD6-5B48-A643-4C7D9C51A718}"/>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8CD6-5B48-A643-4C7D9C51A718}"/>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8CD6-5B48-A643-4C7D9C51A718}"/>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8CD6-5B48-A643-4C7D9C51A718}"/>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8CD6-5B48-A643-4C7D9C51A71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Entrees!$F$13:$F$41</c:f>
              <c:numCache>
                <c:formatCode>0.00;\-0.00;;@</c:formatCode>
                <c:ptCount val="29"/>
                <c:pt idx="0">
                  <c:v>8</c:v>
                </c:pt>
                <c:pt idx="1">
                  <c:v>10.5</c:v>
                </c:pt>
                <c:pt idx="2">
                  <c:v>11</c:v>
                </c:pt>
                <c:pt idx="3">
                  <c:v>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xVal>
          <c:yVal>
            <c:numRef>
              <c:f>Entrees!$C$13:$C$41</c:f>
              <c:numCache>
                <c:formatCode>General</c:formatCode>
                <c:ptCount val="29"/>
                <c:pt idx="0">
                  <c:v>900</c:v>
                </c:pt>
                <c:pt idx="1">
                  <c:v>600</c:v>
                </c:pt>
                <c:pt idx="2">
                  <c:v>1000</c:v>
                </c:pt>
                <c:pt idx="3">
                  <c:v>400</c:v>
                </c:pt>
              </c:numCache>
            </c:numRef>
          </c:yVal>
          <c:smooth val="0"/>
          <c:extLst>
            <c:ext xmlns:c15="http://schemas.microsoft.com/office/drawing/2012/chart" uri="{02D57815-91ED-43cb-92C2-25804820EDAC}">
              <c15:datalabelsRange>
                <c15:f>Entrees!$B$13:$B$41</c15:f>
                <c15:dlblRangeCache>
                  <c:ptCount val="29"/>
                  <c:pt idx="0">
                    <c:v>BBQ Burger</c:v>
                  </c:pt>
                  <c:pt idx="1">
                    <c:v>Fish &amp; Chips</c:v>
                  </c:pt>
                  <c:pt idx="2">
                    <c:v>Macaroni &amp; Cheese</c:v>
                  </c:pt>
                  <c:pt idx="3">
                    <c:v>Steak Dinner</c:v>
                  </c:pt>
                </c15:dlblRangeCache>
              </c15:datalabelsRange>
            </c:ext>
            <c:ext xmlns:c16="http://schemas.microsoft.com/office/drawing/2014/chart" uri="{C3380CC4-5D6E-409C-BE32-E72D297353CC}">
              <c16:uniqueId val="{00000000-8CD6-5B48-A643-4C7D9C51A718}"/>
            </c:ext>
          </c:extLst>
        </c:ser>
        <c:ser>
          <c:idx val="1"/>
          <c:order val="1"/>
          <c:tx>
            <c:v>Popularity Threshold</c:v>
          </c:tx>
          <c:spPr>
            <a:ln w="19050" cap="rnd">
              <a:solidFill>
                <a:srgbClr val="1768FF">
                  <a:alpha val="30000"/>
                </a:srgbClr>
              </a:solidFill>
              <a:prstDash val="sysDash"/>
              <a:round/>
            </a:ln>
            <a:effectLst/>
          </c:spPr>
          <c:marker>
            <c:symbol val="none"/>
          </c:marker>
          <c:dLbls>
            <c:dLbl>
              <c:idx val="1"/>
              <c:tx>
                <c:rich>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r>
                      <a:rPr lang="en-US">
                        <a:solidFill>
                          <a:srgbClr val="1768FF"/>
                        </a:solidFill>
                      </a:rPr>
                      <a:t>Popularity</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615538188768681E-2"/>
                      <c:h val="3.3197823028605772E-2"/>
                    </c:manualLayout>
                  </c15:layout>
                  <c15:showDataLabelsRange val="0"/>
                </c:ext>
                <c:ext xmlns:c16="http://schemas.microsoft.com/office/drawing/2014/chart" uri="{C3380CC4-5D6E-409C-BE32-E72D297353CC}">
                  <c16:uniqueId val="{0000000C-8CD6-5B48-A643-4C7D9C51A7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Entrees!$C$50:$C$51</c:f>
              <c:numCache>
                <c:formatCode>#,##0.00</c:formatCode>
                <c:ptCount val="2"/>
                <c:pt idx="0">
                  <c:v>0</c:v>
                </c:pt>
                <c:pt idx="1">
                  <c:v>12.65</c:v>
                </c:pt>
              </c:numCache>
            </c:numRef>
          </c:xVal>
          <c:yVal>
            <c:numRef>
              <c:f>Entrees!$D$50:$D$51</c:f>
              <c:numCache>
                <c:formatCode>#,##0.00</c:formatCode>
                <c:ptCount val="2"/>
                <c:pt idx="0">
                  <c:v>700</c:v>
                </c:pt>
                <c:pt idx="1">
                  <c:v>700</c:v>
                </c:pt>
              </c:numCache>
            </c:numRef>
          </c:yVal>
          <c:smooth val="1"/>
          <c:extLst>
            <c:ext xmlns:c16="http://schemas.microsoft.com/office/drawing/2014/chart" uri="{C3380CC4-5D6E-409C-BE32-E72D297353CC}">
              <c16:uniqueId val="{00000008-8CD6-5B48-A643-4C7D9C51A718}"/>
            </c:ext>
          </c:extLst>
        </c:ser>
        <c:ser>
          <c:idx val="2"/>
          <c:order val="2"/>
          <c:tx>
            <c:v>Profitability Treshold</c:v>
          </c:tx>
          <c:spPr>
            <a:ln w="19050" cap="rnd">
              <a:solidFill>
                <a:srgbClr val="1768FF">
                  <a:alpha val="30000"/>
                </a:srgbClr>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E-8CD6-5B48-A643-4C7D9C51A718}"/>
                </c:ext>
              </c:extLst>
            </c:dLbl>
            <c:dLbl>
              <c:idx val="1"/>
              <c:tx>
                <c:rich>
                  <a:bodyPr/>
                  <a:lstStyle/>
                  <a:p>
                    <a:r>
                      <a:rPr lang="en-US"/>
                      <a:t>Profitability</a:t>
                    </a:r>
                  </a:p>
                </c:rich>
              </c:tx>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CD6-5B48-A643-4C7D9C51A7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Entrees!$C$52:$C$53</c:f>
              <c:numCache>
                <c:formatCode>#,##0.00</c:formatCode>
                <c:ptCount val="2"/>
                <c:pt idx="0">
                  <c:v>8.5</c:v>
                </c:pt>
                <c:pt idx="1">
                  <c:v>8.5</c:v>
                </c:pt>
              </c:numCache>
            </c:numRef>
          </c:xVal>
          <c:yVal>
            <c:numRef>
              <c:f>Entrees!$D$52:$D$53</c:f>
              <c:numCache>
                <c:formatCode>#,##0.00</c:formatCode>
                <c:ptCount val="2"/>
                <c:pt idx="0">
                  <c:v>0</c:v>
                </c:pt>
                <c:pt idx="1">
                  <c:v>1150</c:v>
                </c:pt>
              </c:numCache>
            </c:numRef>
          </c:yVal>
          <c:smooth val="0"/>
          <c:extLst>
            <c:ext xmlns:c16="http://schemas.microsoft.com/office/drawing/2014/chart" uri="{C3380CC4-5D6E-409C-BE32-E72D297353CC}">
              <c16:uniqueId val="{0000000A-8CD6-5B48-A643-4C7D9C51A718}"/>
            </c:ext>
          </c:extLst>
        </c:ser>
        <c:ser>
          <c:idx val="3"/>
          <c:order val="3"/>
          <c:tx>
            <c:strRef>
              <c:f>Entrees!$B$54</c:f>
              <c:strCache>
                <c:ptCount val="1"/>
                <c:pt idx="0">
                  <c:v>Stars</c:v>
                </c:pt>
              </c:strCache>
            </c:strRef>
          </c:tx>
          <c:spPr>
            <a:ln w="2540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8CD6-5B48-A643-4C7D9C51A718}"/>
                </c:ext>
              </c:extLst>
            </c:dLbl>
            <c:spPr>
              <a:noFill/>
              <a:ln>
                <a:noFill/>
              </a:ln>
              <a:effectLst/>
            </c:spPr>
            <c:txPr>
              <a:bodyPr rot="0" spcFirstLastPara="1" vertOverflow="ellipsis" vert="horz" wrap="square" lIns="0" tIns="0" rIns="0" bIns="0" anchor="ctr" anchorCtr="0">
                <a:spAutoFit/>
              </a:bodyPr>
              <a:lstStyle/>
              <a:p>
                <a:pPr algn="r">
                  <a:defRPr sz="1400" b="0" i="0" u="none" strike="noStrike" kern="1200" baseline="0">
                    <a:solidFill>
                      <a:srgbClr val="1768FF"/>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xVal>
            <c:numRef>
              <c:f>Entrees!$C$54</c:f>
              <c:numCache>
                <c:formatCode>#,##0.00</c:formatCode>
                <c:ptCount val="1"/>
                <c:pt idx="0">
                  <c:v>12.0175</c:v>
                </c:pt>
              </c:numCache>
            </c:numRef>
          </c:xVal>
          <c:yVal>
            <c:numRef>
              <c:f>Entrees!$D$54</c:f>
              <c:numCache>
                <c:formatCode>#,##0.00</c:formatCode>
                <c:ptCount val="1"/>
                <c:pt idx="0">
                  <c:v>1092.5</c:v>
                </c:pt>
              </c:numCache>
            </c:numRef>
          </c:yVal>
          <c:smooth val="0"/>
          <c:extLst>
            <c:ext xmlns:c16="http://schemas.microsoft.com/office/drawing/2014/chart" uri="{C3380CC4-5D6E-409C-BE32-E72D297353CC}">
              <c16:uniqueId val="{00000010-8CD6-5B48-A643-4C7D9C51A718}"/>
            </c:ext>
          </c:extLst>
        </c:ser>
        <c:ser>
          <c:idx val="4"/>
          <c:order val="4"/>
          <c:tx>
            <c:strRef>
              <c:f>Entrees!$B$55</c:f>
              <c:strCache>
                <c:ptCount val="1"/>
                <c:pt idx="0">
                  <c:v>Plow Horses</c:v>
                </c:pt>
              </c:strCache>
            </c:strRef>
          </c:tx>
          <c:spPr>
            <a:ln w="25400" cap="rnd">
              <a:noFill/>
              <a:round/>
            </a:ln>
            <a:effectLst/>
          </c:spPr>
          <c:marker>
            <c:symbol val="none"/>
          </c:marker>
          <c:dLbls>
            <c:dLbl>
              <c:idx val="0"/>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8CD6-5B48-A643-4C7D9C51A718}"/>
                </c:ext>
              </c:extLst>
            </c:dLbl>
            <c:spPr>
              <a:noFill/>
              <a:ln>
                <a:noFill/>
              </a:ln>
              <a:effectLst/>
            </c:spPr>
            <c:txPr>
              <a:bodyPr rot="0" spcFirstLastPara="1" vertOverflow="ellipsis"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xVal>
            <c:numRef>
              <c:f>Entrees!$C$55</c:f>
              <c:numCache>
                <c:formatCode>#,##0.00</c:formatCode>
                <c:ptCount val="1"/>
                <c:pt idx="0">
                  <c:v>0.63250000000000006</c:v>
                </c:pt>
              </c:numCache>
            </c:numRef>
          </c:xVal>
          <c:yVal>
            <c:numRef>
              <c:f>Entrees!$D$55</c:f>
              <c:numCache>
                <c:formatCode>#,##0.00</c:formatCode>
                <c:ptCount val="1"/>
                <c:pt idx="0">
                  <c:v>1092.5</c:v>
                </c:pt>
              </c:numCache>
            </c:numRef>
          </c:yVal>
          <c:smooth val="0"/>
          <c:extLst>
            <c:ext xmlns:c16="http://schemas.microsoft.com/office/drawing/2014/chart" uri="{C3380CC4-5D6E-409C-BE32-E72D297353CC}">
              <c16:uniqueId val="{00000012-8CD6-5B48-A643-4C7D9C51A718}"/>
            </c:ext>
          </c:extLst>
        </c:ser>
        <c:ser>
          <c:idx val="5"/>
          <c:order val="5"/>
          <c:tx>
            <c:strRef>
              <c:f>Entrees!$B$56</c:f>
              <c:strCache>
                <c:ptCount val="1"/>
                <c:pt idx="0">
                  <c:v>Puzzles</c:v>
                </c:pt>
              </c:strCache>
            </c:strRef>
          </c:tx>
          <c:spPr>
            <a:ln w="25400" cap="rnd">
              <a:noFill/>
              <a:round/>
            </a:ln>
            <a:effectLst/>
          </c:spPr>
          <c:marker>
            <c:symbol val="none"/>
          </c:marker>
          <c:dLbls>
            <c:spPr>
              <a:noFill/>
              <a:ln>
                <a:noFill/>
              </a:ln>
              <a:effectLst/>
            </c:spPr>
            <c:txPr>
              <a:bodyPr rot="0" spcFirstLastPara="1" vertOverflow="clip" horzOverflow="clip" vert="horz" wrap="square" lIns="0" tIns="0" rIns="0" bIns="0" anchor="t" anchorCtr="0">
                <a:spAutoFit/>
              </a:bodyPr>
              <a:lstStyle/>
              <a:p>
                <a:pPr>
                  <a:defRPr sz="1400" b="0" i="0" u="none" strike="noStrike" kern="1200" baseline="0">
                    <a:solidFill>
                      <a:srgbClr val="1768FF"/>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xVal>
            <c:numRef>
              <c:f>Entrees!$C$56</c:f>
              <c:numCache>
                <c:formatCode>#,##0.00</c:formatCode>
                <c:ptCount val="1"/>
                <c:pt idx="0">
                  <c:v>12.0175</c:v>
                </c:pt>
              </c:numCache>
            </c:numRef>
          </c:xVal>
          <c:yVal>
            <c:numRef>
              <c:f>Entrees!$D$56</c:f>
              <c:numCache>
                <c:formatCode>#,##0.00</c:formatCode>
                <c:ptCount val="1"/>
                <c:pt idx="0">
                  <c:v>80.500000000000014</c:v>
                </c:pt>
              </c:numCache>
            </c:numRef>
          </c:yVal>
          <c:smooth val="0"/>
          <c:extLst>
            <c:ext xmlns:c16="http://schemas.microsoft.com/office/drawing/2014/chart" uri="{C3380CC4-5D6E-409C-BE32-E72D297353CC}">
              <c16:uniqueId val="{00000014-8CD6-5B48-A643-4C7D9C51A718}"/>
            </c:ext>
          </c:extLst>
        </c:ser>
        <c:ser>
          <c:idx val="6"/>
          <c:order val="6"/>
          <c:tx>
            <c:strRef>
              <c:f>Entrees!$B$57</c:f>
              <c:strCache>
                <c:ptCount val="1"/>
                <c:pt idx="0">
                  <c:v>Dogs</c:v>
                </c:pt>
              </c:strCache>
            </c:strRef>
          </c:tx>
          <c:spPr>
            <a:ln w="25400" cap="rnd">
              <a:noFill/>
              <a:round/>
            </a:ln>
            <a:effectLst/>
          </c:spPr>
          <c:marker>
            <c:symbol val="none"/>
          </c:marker>
          <c:dLbls>
            <c:spPr>
              <a:noFill/>
              <a:ln>
                <a:noFill/>
              </a:ln>
              <a:effectLst/>
            </c:spPr>
            <c:txPr>
              <a:bodyPr rot="0" spcFirstLastPara="1" vertOverflow="ellipsis"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xVal>
            <c:numRef>
              <c:f>Entrees!$C$57</c:f>
              <c:numCache>
                <c:formatCode>#,##0.00</c:formatCode>
                <c:ptCount val="1"/>
                <c:pt idx="0">
                  <c:v>0.63250000000000006</c:v>
                </c:pt>
              </c:numCache>
            </c:numRef>
          </c:xVal>
          <c:yVal>
            <c:numRef>
              <c:f>Entrees!$D$57</c:f>
              <c:numCache>
                <c:formatCode>#,##0.00</c:formatCode>
                <c:ptCount val="1"/>
                <c:pt idx="0">
                  <c:v>80.500000000000014</c:v>
                </c:pt>
              </c:numCache>
            </c:numRef>
          </c:yVal>
          <c:smooth val="0"/>
          <c:extLst>
            <c:ext xmlns:c16="http://schemas.microsoft.com/office/drawing/2014/chart" uri="{C3380CC4-5D6E-409C-BE32-E72D297353CC}">
              <c16:uniqueId val="{00000016-8CD6-5B48-A643-4C7D9C51A718}"/>
            </c:ext>
          </c:extLst>
        </c:ser>
        <c:dLbls>
          <c:showLegendKey val="0"/>
          <c:showVal val="0"/>
          <c:showCatName val="0"/>
          <c:showSerName val="0"/>
          <c:showPercent val="0"/>
          <c:showBubbleSize val="0"/>
        </c:dLbls>
        <c:axId val="1704932080"/>
        <c:axId val="1704933728"/>
      </c:scatterChart>
      <c:valAx>
        <c:axId val="1704932080"/>
        <c:scaling>
          <c:orientation val="minMax"/>
        </c:scaling>
        <c:delete val="0"/>
        <c:axPos val="b"/>
        <c:majorGridlines>
          <c:spPr>
            <a:ln w="9525" cap="flat" cmpd="sng" algn="ctr">
              <a:noFill/>
              <a:round/>
            </a:ln>
            <a:effectLst/>
          </c:spPr>
        </c:majorGridlines>
        <c:numFmt formatCode="0.00;\-0.00;;@"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3728"/>
        <c:crosses val="autoZero"/>
        <c:crossBetween val="midCat"/>
      </c:valAx>
      <c:valAx>
        <c:axId val="1704933728"/>
        <c:scaling>
          <c:orientation val="minMax"/>
          <c:min val="0"/>
        </c:scaling>
        <c:delete val="0"/>
        <c:axPos val="l"/>
        <c:numFmt formatCode="General"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44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69572041506057E-2"/>
          <c:y val="2.1071334839649705E-2"/>
          <c:w val="0.91941739590301297"/>
          <c:h val="0.93682430699894115"/>
        </c:manualLayout>
      </c:layout>
      <c:scatterChart>
        <c:scatterStyle val="lineMarker"/>
        <c:varyColors val="0"/>
        <c:ser>
          <c:idx val="0"/>
          <c:order val="0"/>
          <c:tx>
            <c:v>Menu Scatter Plot</c:v>
          </c:tx>
          <c:spPr>
            <a:ln w="19050" cap="rnd">
              <a:noFill/>
              <a:round/>
            </a:ln>
            <a:effectLst/>
          </c:spPr>
          <c:marker>
            <c:symbol val="circle"/>
            <c:size val="5"/>
            <c:spPr>
              <a:solidFill>
                <a:schemeClr val="tx1"/>
              </a:solidFill>
              <a:ln w="9525">
                <a:noFill/>
              </a:ln>
              <a:effectLst/>
            </c:spPr>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4FFA-C44B-ADC3-C70F57A6C61A}"/>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4FFA-C44B-ADC3-C70F57A6C61A}"/>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4FFA-C44B-ADC3-C70F57A6C61A}"/>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4FFA-C44B-ADC3-C70F57A6C61A}"/>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4FFA-C44B-ADC3-C70F57A6C61A}"/>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4FFA-C44B-ADC3-C70F57A6C61A}"/>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4FFA-C44B-ADC3-C70F57A6C61A}"/>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4FFA-C44B-ADC3-C70F57A6C61A}"/>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4FFA-C44B-ADC3-C70F57A6C61A}"/>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4FFA-C44B-ADC3-C70F57A6C61A}"/>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4FFA-C44B-ADC3-C70F57A6C61A}"/>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4FFA-C44B-ADC3-C70F57A6C61A}"/>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4FFA-C44B-ADC3-C70F57A6C61A}"/>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4FFA-C44B-ADC3-C70F57A6C61A}"/>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FFA-C44B-ADC3-C70F57A6C61A}"/>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FFA-C44B-ADC3-C70F57A6C61A}"/>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4FFA-C44B-ADC3-C70F57A6C61A}"/>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4FFA-C44B-ADC3-C70F57A6C61A}"/>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4FFA-C44B-ADC3-C70F57A6C61A}"/>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4FFA-C44B-ADC3-C70F57A6C61A}"/>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4FFA-C44B-ADC3-C70F57A6C61A}"/>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4FFA-C44B-ADC3-C70F57A6C61A}"/>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FFA-C44B-ADC3-C70F57A6C61A}"/>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FFA-C44B-ADC3-C70F57A6C61A}"/>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4FFA-C44B-ADC3-C70F57A6C61A}"/>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4FFA-C44B-ADC3-C70F57A6C61A}"/>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FFA-C44B-ADC3-C70F57A6C61A}"/>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4FFA-C44B-ADC3-C70F57A6C61A}"/>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4FFA-C44B-ADC3-C70F57A6C61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Appetizers!$F$9:$F$37</c:f>
              <c:numCache>
                <c:formatCode>0.00;\-0.00;;@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xVal>
          <c:yVal>
            <c:numRef>
              <c:f>Appetizers!$C$9:$C$37</c:f>
              <c:numCache>
                <c:formatCode>General</c:formatCode>
                <c:ptCount val="29"/>
              </c:numCache>
            </c:numRef>
          </c:yVal>
          <c:smooth val="0"/>
          <c:extLst>
            <c:ext xmlns:c15="http://schemas.microsoft.com/office/drawing/2012/chart" uri="{02D57815-91ED-43cb-92C2-25804820EDAC}">
              <c15:datalabelsRange>
                <c15:f>Appetizers!$B$9:$B$37</c15:f>
                <c15:dlblRangeCache>
                  <c:ptCount val="29"/>
                </c15:dlblRangeCache>
              </c15:datalabelsRange>
            </c:ext>
            <c:ext xmlns:c16="http://schemas.microsoft.com/office/drawing/2014/chart" uri="{C3380CC4-5D6E-409C-BE32-E72D297353CC}">
              <c16:uniqueId val="{0000001D-4FFA-C44B-ADC3-C70F57A6C61A}"/>
            </c:ext>
          </c:extLst>
        </c:ser>
        <c:ser>
          <c:idx val="1"/>
          <c:order val="1"/>
          <c:tx>
            <c:v>Popularity Threshold</c:v>
          </c:tx>
          <c:spPr>
            <a:ln w="19050" cap="rnd">
              <a:solidFill>
                <a:srgbClr val="1768FF">
                  <a:alpha val="30000"/>
                </a:srgbClr>
              </a:solidFill>
              <a:prstDash val="sysDash"/>
              <a:round/>
            </a:ln>
            <a:effectLst/>
          </c:spPr>
          <c:marker>
            <c:symbol val="none"/>
          </c:marker>
          <c:dLbls>
            <c:dLbl>
              <c:idx val="1"/>
              <c:tx>
                <c:rich>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r>
                      <a:rPr lang="en-US">
                        <a:solidFill>
                          <a:srgbClr val="1768FF"/>
                        </a:solidFill>
                      </a:rPr>
                      <a:t>Popularity</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9615538188768681E-2"/>
                      <c:h val="3.3197823028605772E-2"/>
                    </c:manualLayout>
                  </c15:layout>
                  <c15:showDataLabelsRange val="0"/>
                </c:ext>
                <c:ext xmlns:c16="http://schemas.microsoft.com/office/drawing/2014/chart" uri="{C3380CC4-5D6E-409C-BE32-E72D297353CC}">
                  <c16:uniqueId val="{0000001E-4FFA-C44B-ADC3-C70F57A6C6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Appetizers!$C$46:$C$47</c:f>
              <c:numCache>
                <c:formatCode>#,##0.00</c:formatCode>
                <c:ptCount val="2"/>
                <c:pt idx="0">
                  <c:v>0</c:v>
                </c:pt>
                <c:pt idx="1">
                  <c:v>15</c:v>
                </c:pt>
              </c:numCache>
            </c:numRef>
          </c:xVal>
          <c:yVal>
            <c:numRef>
              <c:f>Appetizers!$D$46:$D$47</c:f>
              <c:numCache>
                <c:formatCode>#,##0.00</c:formatCode>
                <c:ptCount val="2"/>
                <c:pt idx="0">
                  <c:v>500</c:v>
                </c:pt>
                <c:pt idx="1">
                  <c:v>500</c:v>
                </c:pt>
              </c:numCache>
            </c:numRef>
          </c:yVal>
          <c:smooth val="1"/>
          <c:extLst>
            <c:ext xmlns:c16="http://schemas.microsoft.com/office/drawing/2014/chart" uri="{C3380CC4-5D6E-409C-BE32-E72D297353CC}">
              <c16:uniqueId val="{0000001F-4FFA-C44B-ADC3-C70F57A6C61A}"/>
            </c:ext>
          </c:extLst>
        </c:ser>
        <c:ser>
          <c:idx val="2"/>
          <c:order val="2"/>
          <c:tx>
            <c:v>Profitability Treshold</c:v>
          </c:tx>
          <c:spPr>
            <a:ln w="19050" cap="rnd">
              <a:solidFill>
                <a:srgbClr val="1768FF">
                  <a:alpha val="30000"/>
                </a:srgbClr>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0-4FFA-C44B-ADC3-C70F57A6C61A}"/>
                </c:ext>
              </c:extLst>
            </c:dLbl>
            <c:dLbl>
              <c:idx val="1"/>
              <c:tx>
                <c:rich>
                  <a:bodyPr/>
                  <a:lstStyle/>
                  <a:p>
                    <a:r>
                      <a:rPr lang="en-US"/>
                      <a:t>Profitability</a:t>
                    </a:r>
                  </a:p>
                </c:rich>
              </c:tx>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4FFA-C44B-ADC3-C70F57A6C6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Appetizers!$C$48:$C$49</c:f>
              <c:numCache>
                <c:formatCode>#,##0.00</c:formatCode>
                <c:ptCount val="2"/>
                <c:pt idx="0">
                  <c:v>7.5</c:v>
                </c:pt>
                <c:pt idx="1">
                  <c:v>7.5</c:v>
                </c:pt>
              </c:numCache>
            </c:numRef>
          </c:xVal>
          <c:yVal>
            <c:numRef>
              <c:f>Appetizers!$D$48:$D$49</c:f>
              <c:numCache>
                <c:formatCode>#,##0.00</c:formatCode>
                <c:ptCount val="2"/>
                <c:pt idx="0">
                  <c:v>0</c:v>
                </c:pt>
                <c:pt idx="1">
                  <c:v>1000</c:v>
                </c:pt>
              </c:numCache>
            </c:numRef>
          </c:yVal>
          <c:smooth val="0"/>
          <c:extLst>
            <c:ext xmlns:c16="http://schemas.microsoft.com/office/drawing/2014/chart" uri="{C3380CC4-5D6E-409C-BE32-E72D297353CC}">
              <c16:uniqueId val="{00000022-4FFA-C44B-ADC3-C70F57A6C61A}"/>
            </c:ext>
          </c:extLst>
        </c:ser>
        <c:ser>
          <c:idx val="3"/>
          <c:order val="3"/>
          <c:tx>
            <c:strRef>
              <c:f>Appetizers!$B$50</c:f>
              <c:strCache>
                <c:ptCount val="1"/>
                <c:pt idx="0">
                  <c:v>Stars</c:v>
                </c:pt>
              </c:strCache>
            </c:strRef>
          </c:tx>
          <c:spPr>
            <a:ln w="2540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4FFA-C44B-ADC3-C70F57A6C61A}"/>
                </c:ext>
              </c:extLst>
            </c:dLbl>
            <c:spPr>
              <a:noFill/>
              <a:ln>
                <a:noFill/>
              </a:ln>
              <a:effectLst/>
            </c:spPr>
            <c:txPr>
              <a:bodyPr rot="0" spcFirstLastPara="1" vertOverflow="ellipsis" horzOverflow="clip" vert="horz" wrap="square" lIns="0" tIns="0" rIns="0" bIns="0" anchor="ctr" anchorCtr="0">
                <a:spAutoFit/>
              </a:bodyPr>
              <a:lstStyle/>
              <a:p>
                <a:pPr algn="r">
                  <a:defRPr sz="1400" b="0" i="0" u="none" strike="noStrike" kern="1200" baseline="0">
                    <a:solidFill>
                      <a:srgbClr val="1768FF"/>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Appetizers!$C$50</c:f>
              <c:numCache>
                <c:formatCode>#,##0.00</c:formatCode>
                <c:ptCount val="1"/>
                <c:pt idx="0">
                  <c:v>14.25</c:v>
                </c:pt>
              </c:numCache>
            </c:numRef>
          </c:xVal>
          <c:yVal>
            <c:numRef>
              <c:f>Appetizers!$D$50</c:f>
              <c:numCache>
                <c:formatCode>#,##0.00</c:formatCode>
                <c:ptCount val="1"/>
                <c:pt idx="0">
                  <c:v>950</c:v>
                </c:pt>
              </c:numCache>
            </c:numRef>
          </c:yVal>
          <c:smooth val="0"/>
          <c:extLst>
            <c:ext xmlns:c16="http://schemas.microsoft.com/office/drawing/2014/chart" uri="{C3380CC4-5D6E-409C-BE32-E72D297353CC}">
              <c16:uniqueId val="{00000024-4FFA-C44B-ADC3-C70F57A6C61A}"/>
            </c:ext>
          </c:extLst>
        </c:ser>
        <c:ser>
          <c:idx val="4"/>
          <c:order val="4"/>
          <c:tx>
            <c:strRef>
              <c:f>Appetizers!$B$51</c:f>
              <c:strCache>
                <c:ptCount val="1"/>
                <c:pt idx="0">
                  <c:v>Plow Horses</c:v>
                </c:pt>
              </c:strCache>
            </c:strRef>
          </c:tx>
          <c:spPr>
            <a:ln w="25400" cap="rnd">
              <a:noFill/>
              <a:round/>
            </a:ln>
            <a:effectLst/>
          </c:spPr>
          <c:marker>
            <c:symbol val="none"/>
          </c:marker>
          <c:dLbls>
            <c:dLbl>
              <c:idx val="0"/>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4FFA-C44B-ADC3-C70F57A6C61A}"/>
                </c:ext>
              </c:extLst>
            </c:dLbl>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Appetizers!$C$51</c:f>
              <c:numCache>
                <c:formatCode>#,##0.00</c:formatCode>
                <c:ptCount val="1"/>
                <c:pt idx="0">
                  <c:v>0.75</c:v>
                </c:pt>
              </c:numCache>
            </c:numRef>
          </c:xVal>
          <c:yVal>
            <c:numRef>
              <c:f>Appetizers!$D$51</c:f>
              <c:numCache>
                <c:formatCode>#,##0.00</c:formatCode>
                <c:ptCount val="1"/>
                <c:pt idx="0">
                  <c:v>950</c:v>
                </c:pt>
              </c:numCache>
            </c:numRef>
          </c:yVal>
          <c:smooth val="0"/>
          <c:extLst>
            <c:ext xmlns:c16="http://schemas.microsoft.com/office/drawing/2014/chart" uri="{C3380CC4-5D6E-409C-BE32-E72D297353CC}">
              <c16:uniqueId val="{00000026-4FFA-C44B-ADC3-C70F57A6C61A}"/>
            </c:ext>
          </c:extLst>
        </c:ser>
        <c:ser>
          <c:idx val="5"/>
          <c:order val="5"/>
          <c:tx>
            <c:strRef>
              <c:f>Appetizers!$B$52</c:f>
              <c:strCache>
                <c:ptCount val="1"/>
                <c:pt idx="0">
                  <c:v>Puzzles</c:v>
                </c:pt>
              </c:strCache>
            </c:strRef>
          </c:tx>
          <c:spPr>
            <a:ln w="25400" cap="rnd">
              <a:noFill/>
              <a:round/>
            </a:ln>
            <a:effectLst/>
          </c:spPr>
          <c:marker>
            <c:symbol val="none"/>
          </c:marker>
          <c:dLbls>
            <c:spPr>
              <a:noFill/>
              <a:ln>
                <a:noFill/>
              </a:ln>
              <a:effectLst/>
            </c:spPr>
            <c:txPr>
              <a:bodyPr rot="0" spcFirstLastPara="1" vertOverflow="clip" horzOverflow="clip" vert="horz" wrap="square" lIns="0" tIns="0" rIns="0" bIns="0" anchor="t" anchorCtr="0">
                <a:spAutoFit/>
              </a:bodyPr>
              <a:lstStyle/>
              <a:p>
                <a:pPr>
                  <a:defRPr sz="1400" b="0" i="0" u="none" strike="noStrike" kern="1200" baseline="0">
                    <a:solidFill>
                      <a:srgbClr val="1768FF"/>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Appetizers!$C$52</c:f>
              <c:numCache>
                <c:formatCode>#,##0.00</c:formatCode>
                <c:ptCount val="1"/>
                <c:pt idx="0">
                  <c:v>14.25</c:v>
                </c:pt>
              </c:numCache>
            </c:numRef>
          </c:xVal>
          <c:yVal>
            <c:numRef>
              <c:f>Appetizers!$D$52</c:f>
              <c:numCache>
                <c:formatCode>#,##0.00</c:formatCode>
                <c:ptCount val="1"/>
                <c:pt idx="0">
                  <c:v>70</c:v>
                </c:pt>
              </c:numCache>
            </c:numRef>
          </c:yVal>
          <c:smooth val="0"/>
          <c:extLst>
            <c:ext xmlns:c16="http://schemas.microsoft.com/office/drawing/2014/chart" uri="{C3380CC4-5D6E-409C-BE32-E72D297353CC}">
              <c16:uniqueId val="{00000027-4FFA-C44B-ADC3-C70F57A6C61A}"/>
            </c:ext>
          </c:extLst>
        </c:ser>
        <c:ser>
          <c:idx val="6"/>
          <c:order val="6"/>
          <c:tx>
            <c:strRef>
              <c:f>Appetizers!$B$53</c:f>
              <c:strCache>
                <c:ptCount val="1"/>
                <c:pt idx="0">
                  <c:v>Dogs</c:v>
                </c:pt>
              </c:strCache>
            </c:strRef>
          </c:tx>
          <c:spPr>
            <a:ln w="25400" cap="rnd">
              <a:noFill/>
              <a:round/>
            </a:ln>
            <a:effectLst/>
          </c:spPr>
          <c:marker>
            <c:symbol val="none"/>
          </c:marker>
          <c:dLbls>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Appetizers!$C$53</c:f>
              <c:numCache>
                <c:formatCode>#,##0.00</c:formatCode>
                <c:ptCount val="1"/>
                <c:pt idx="0">
                  <c:v>0.75</c:v>
                </c:pt>
              </c:numCache>
            </c:numRef>
          </c:xVal>
          <c:yVal>
            <c:numRef>
              <c:f>Appetizers!$D$53</c:f>
              <c:numCache>
                <c:formatCode>#,##0.00</c:formatCode>
                <c:ptCount val="1"/>
                <c:pt idx="0">
                  <c:v>70</c:v>
                </c:pt>
              </c:numCache>
            </c:numRef>
          </c:yVal>
          <c:smooth val="0"/>
          <c:extLst>
            <c:ext xmlns:c16="http://schemas.microsoft.com/office/drawing/2014/chart" uri="{C3380CC4-5D6E-409C-BE32-E72D297353CC}">
              <c16:uniqueId val="{00000028-4FFA-C44B-ADC3-C70F57A6C61A}"/>
            </c:ext>
          </c:extLst>
        </c:ser>
        <c:dLbls>
          <c:showLegendKey val="0"/>
          <c:showVal val="0"/>
          <c:showCatName val="0"/>
          <c:showSerName val="0"/>
          <c:showPercent val="0"/>
          <c:showBubbleSize val="0"/>
        </c:dLbls>
        <c:axId val="1704932080"/>
        <c:axId val="1704933728"/>
      </c:scatterChart>
      <c:valAx>
        <c:axId val="1704932080"/>
        <c:scaling>
          <c:orientation val="minMax"/>
        </c:scaling>
        <c:delete val="0"/>
        <c:axPos val="b"/>
        <c:majorGridlines>
          <c:spPr>
            <a:ln w="9525" cap="flat" cmpd="sng" algn="ctr">
              <a:noFill/>
              <a:round/>
            </a:ln>
            <a:effectLst/>
          </c:spPr>
        </c:majorGridlines>
        <c:numFmt formatCode="0.00;\-0.00;;@"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3728"/>
        <c:crosses val="autoZero"/>
        <c:crossBetween val="midCat"/>
      </c:valAx>
      <c:valAx>
        <c:axId val="1704933728"/>
        <c:scaling>
          <c:orientation val="minMax"/>
          <c:min val="0"/>
        </c:scaling>
        <c:delete val="0"/>
        <c:axPos val="l"/>
        <c:numFmt formatCode="General"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44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69572041506057E-2"/>
          <c:y val="2.1071334839649705E-2"/>
          <c:w val="0.91941739590301297"/>
          <c:h val="0.93682430699894115"/>
        </c:manualLayout>
      </c:layout>
      <c:scatterChart>
        <c:scatterStyle val="lineMarker"/>
        <c:varyColors val="0"/>
        <c:ser>
          <c:idx val="0"/>
          <c:order val="0"/>
          <c:tx>
            <c:v>Menu Scatter Plot</c:v>
          </c:tx>
          <c:spPr>
            <a:ln w="19050" cap="rnd">
              <a:noFill/>
              <a:round/>
            </a:ln>
            <a:effectLst/>
          </c:spPr>
          <c:marker>
            <c:symbol val="circle"/>
            <c:size val="5"/>
            <c:spPr>
              <a:solidFill>
                <a:schemeClr val="tx1"/>
              </a:solidFill>
              <a:ln w="9525">
                <a:noFill/>
              </a:ln>
              <a:effectLst/>
            </c:spPr>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0C73-594B-BA99-0B79AE7E108D}"/>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0C73-594B-BA99-0B79AE7E108D}"/>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0C73-594B-BA99-0B79AE7E108D}"/>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0C73-594B-BA99-0B79AE7E108D}"/>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0C73-594B-BA99-0B79AE7E108D}"/>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0C73-594B-BA99-0B79AE7E108D}"/>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0C73-594B-BA99-0B79AE7E108D}"/>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0C73-594B-BA99-0B79AE7E108D}"/>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0C73-594B-BA99-0B79AE7E108D}"/>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0C73-594B-BA99-0B79AE7E108D}"/>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0C73-594B-BA99-0B79AE7E108D}"/>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0C73-594B-BA99-0B79AE7E108D}"/>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0C73-594B-BA99-0B79AE7E108D}"/>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C73-594B-BA99-0B79AE7E108D}"/>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C73-594B-BA99-0B79AE7E108D}"/>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C73-594B-BA99-0B79AE7E108D}"/>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C73-594B-BA99-0B79AE7E108D}"/>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C73-594B-BA99-0B79AE7E108D}"/>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0C73-594B-BA99-0B79AE7E108D}"/>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0C73-594B-BA99-0B79AE7E108D}"/>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0C73-594B-BA99-0B79AE7E108D}"/>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C73-594B-BA99-0B79AE7E108D}"/>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0C73-594B-BA99-0B79AE7E108D}"/>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C73-594B-BA99-0B79AE7E108D}"/>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C73-594B-BA99-0B79AE7E108D}"/>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C73-594B-BA99-0B79AE7E108D}"/>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0C73-594B-BA99-0B79AE7E108D}"/>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0C73-594B-BA99-0B79AE7E108D}"/>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C73-594B-BA99-0B79AE7E108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Beverages!$F$9:$F$37</c:f>
              <c:numCache>
                <c:formatCode>0.00;\-0.00;;@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xVal>
          <c:yVal>
            <c:numRef>
              <c:f>Beverages!$C$9:$C$37</c:f>
              <c:numCache>
                <c:formatCode>General</c:formatCode>
                <c:ptCount val="29"/>
              </c:numCache>
            </c:numRef>
          </c:yVal>
          <c:smooth val="0"/>
          <c:extLst>
            <c:ext xmlns:c15="http://schemas.microsoft.com/office/drawing/2012/chart" uri="{02D57815-91ED-43cb-92C2-25804820EDAC}">
              <c15:datalabelsRange>
                <c15:f>Beverages!$B$9:$B$37</c15:f>
                <c15:dlblRangeCache>
                  <c:ptCount val="29"/>
                </c15:dlblRangeCache>
              </c15:datalabelsRange>
            </c:ext>
            <c:ext xmlns:c16="http://schemas.microsoft.com/office/drawing/2014/chart" uri="{C3380CC4-5D6E-409C-BE32-E72D297353CC}">
              <c16:uniqueId val="{0000001D-0C73-594B-BA99-0B79AE7E108D}"/>
            </c:ext>
          </c:extLst>
        </c:ser>
        <c:ser>
          <c:idx val="1"/>
          <c:order val="1"/>
          <c:tx>
            <c:v>Popularity Threshold</c:v>
          </c:tx>
          <c:spPr>
            <a:ln w="19050" cap="rnd">
              <a:solidFill>
                <a:srgbClr val="1768FF">
                  <a:alpha val="30000"/>
                </a:srgbClr>
              </a:solidFill>
              <a:prstDash val="sysDash"/>
              <a:round/>
            </a:ln>
            <a:effectLst/>
          </c:spPr>
          <c:marker>
            <c:symbol val="none"/>
          </c:marker>
          <c:dLbls>
            <c:dLbl>
              <c:idx val="1"/>
              <c:tx>
                <c:rich>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r>
                      <a:rPr lang="en-US">
                        <a:solidFill>
                          <a:srgbClr val="1768FF"/>
                        </a:solidFill>
                      </a:rPr>
                      <a:t>Popularity</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9615538188768681E-2"/>
                      <c:h val="3.3197823028605772E-2"/>
                    </c:manualLayout>
                  </c15:layout>
                  <c15:showDataLabelsRange val="0"/>
                </c:ext>
                <c:ext xmlns:c16="http://schemas.microsoft.com/office/drawing/2014/chart" uri="{C3380CC4-5D6E-409C-BE32-E72D297353CC}">
                  <c16:uniqueId val="{0000001E-0C73-594B-BA99-0B79AE7E10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Beverages!$C$46:$C$47</c:f>
              <c:numCache>
                <c:formatCode>#,##0.00</c:formatCode>
                <c:ptCount val="2"/>
                <c:pt idx="0">
                  <c:v>0</c:v>
                </c:pt>
                <c:pt idx="1">
                  <c:v>15</c:v>
                </c:pt>
              </c:numCache>
            </c:numRef>
          </c:xVal>
          <c:yVal>
            <c:numRef>
              <c:f>Beverages!$D$46:$D$47</c:f>
              <c:numCache>
                <c:formatCode>#,##0.00</c:formatCode>
                <c:ptCount val="2"/>
                <c:pt idx="0">
                  <c:v>500</c:v>
                </c:pt>
                <c:pt idx="1">
                  <c:v>500</c:v>
                </c:pt>
              </c:numCache>
            </c:numRef>
          </c:yVal>
          <c:smooth val="1"/>
          <c:extLst>
            <c:ext xmlns:c16="http://schemas.microsoft.com/office/drawing/2014/chart" uri="{C3380CC4-5D6E-409C-BE32-E72D297353CC}">
              <c16:uniqueId val="{0000001F-0C73-594B-BA99-0B79AE7E108D}"/>
            </c:ext>
          </c:extLst>
        </c:ser>
        <c:ser>
          <c:idx val="2"/>
          <c:order val="2"/>
          <c:tx>
            <c:v>Profitability Treshold</c:v>
          </c:tx>
          <c:spPr>
            <a:ln w="19050" cap="rnd">
              <a:solidFill>
                <a:srgbClr val="1768FF">
                  <a:alpha val="30000"/>
                </a:srgbClr>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0-0C73-594B-BA99-0B79AE7E108D}"/>
                </c:ext>
              </c:extLst>
            </c:dLbl>
            <c:dLbl>
              <c:idx val="1"/>
              <c:tx>
                <c:rich>
                  <a:bodyPr/>
                  <a:lstStyle/>
                  <a:p>
                    <a:r>
                      <a:rPr lang="en-US"/>
                      <a:t>Profitability</a:t>
                    </a:r>
                  </a:p>
                </c:rich>
              </c:tx>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0C73-594B-BA99-0B79AE7E10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Beverages!$C$48:$C$49</c:f>
              <c:numCache>
                <c:formatCode>#,##0.00</c:formatCode>
                <c:ptCount val="2"/>
                <c:pt idx="0">
                  <c:v>7.5</c:v>
                </c:pt>
                <c:pt idx="1">
                  <c:v>7.5</c:v>
                </c:pt>
              </c:numCache>
            </c:numRef>
          </c:xVal>
          <c:yVal>
            <c:numRef>
              <c:f>Beverages!$D$48:$D$49</c:f>
              <c:numCache>
                <c:formatCode>#,##0.00</c:formatCode>
                <c:ptCount val="2"/>
                <c:pt idx="0">
                  <c:v>0</c:v>
                </c:pt>
                <c:pt idx="1">
                  <c:v>1000</c:v>
                </c:pt>
              </c:numCache>
            </c:numRef>
          </c:yVal>
          <c:smooth val="0"/>
          <c:extLst>
            <c:ext xmlns:c16="http://schemas.microsoft.com/office/drawing/2014/chart" uri="{C3380CC4-5D6E-409C-BE32-E72D297353CC}">
              <c16:uniqueId val="{00000022-0C73-594B-BA99-0B79AE7E108D}"/>
            </c:ext>
          </c:extLst>
        </c:ser>
        <c:ser>
          <c:idx val="3"/>
          <c:order val="3"/>
          <c:tx>
            <c:strRef>
              <c:f>Beverages!$B$50</c:f>
              <c:strCache>
                <c:ptCount val="1"/>
                <c:pt idx="0">
                  <c:v>Stars</c:v>
                </c:pt>
              </c:strCache>
            </c:strRef>
          </c:tx>
          <c:spPr>
            <a:ln w="2540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0C73-594B-BA99-0B79AE7E108D}"/>
                </c:ext>
              </c:extLst>
            </c:dLbl>
            <c:spPr>
              <a:noFill/>
              <a:ln>
                <a:noFill/>
              </a:ln>
              <a:effectLst/>
            </c:spPr>
            <c:txPr>
              <a:bodyPr rot="0" spcFirstLastPara="1" vertOverflow="ellipsis" horzOverflow="clip" vert="horz" wrap="square" lIns="0" tIns="0" rIns="0" bIns="0" anchor="ctr" anchorCtr="0">
                <a:spAutoFit/>
              </a:bodyPr>
              <a:lstStyle/>
              <a:p>
                <a:pPr algn="r">
                  <a:defRPr sz="1400" b="0" i="0" u="none" strike="noStrike" kern="1200" baseline="0">
                    <a:solidFill>
                      <a:srgbClr val="1768FF"/>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Beverages!$C$50</c:f>
              <c:numCache>
                <c:formatCode>#,##0.00</c:formatCode>
                <c:ptCount val="1"/>
                <c:pt idx="0">
                  <c:v>14.25</c:v>
                </c:pt>
              </c:numCache>
            </c:numRef>
          </c:xVal>
          <c:yVal>
            <c:numRef>
              <c:f>Beverages!$D$50</c:f>
              <c:numCache>
                <c:formatCode>#,##0.00</c:formatCode>
                <c:ptCount val="1"/>
                <c:pt idx="0">
                  <c:v>950</c:v>
                </c:pt>
              </c:numCache>
            </c:numRef>
          </c:yVal>
          <c:smooth val="0"/>
          <c:extLst>
            <c:ext xmlns:c16="http://schemas.microsoft.com/office/drawing/2014/chart" uri="{C3380CC4-5D6E-409C-BE32-E72D297353CC}">
              <c16:uniqueId val="{00000024-0C73-594B-BA99-0B79AE7E108D}"/>
            </c:ext>
          </c:extLst>
        </c:ser>
        <c:ser>
          <c:idx val="4"/>
          <c:order val="4"/>
          <c:tx>
            <c:strRef>
              <c:f>Beverages!$B$51</c:f>
              <c:strCache>
                <c:ptCount val="1"/>
                <c:pt idx="0">
                  <c:v>Plow Horses</c:v>
                </c:pt>
              </c:strCache>
            </c:strRef>
          </c:tx>
          <c:spPr>
            <a:ln w="25400" cap="rnd">
              <a:noFill/>
              <a:round/>
            </a:ln>
            <a:effectLst/>
          </c:spPr>
          <c:marker>
            <c:symbol val="none"/>
          </c:marker>
          <c:dLbls>
            <c:dLbl>
              <c:idx val="0"/>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0C73-594B-BA99-0B79AE7E108D}"/>
                </c:ext>
              </c:extLst>
            </c:dLbl>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Beverages!$C$51</c:f>
              <c:numCache>
                <c:formatCode>#,##0.00</c:formatCode>
                <c:ptCount val="1"/>
                <c:pt idx="0">
                  <c:v>0.75</c:v>
                </c:pt>
              </c:numCache>
            </c:numRef>
          </c:xVal>
          <c:yVal>
            <c:numRef>
              <c:f>Beverages!$D$51</c:f>
              <c:numCache>
                <c:formatCode>#,##0.00</c:formatCode>
                <c:ptCount val="1"/>
                <c:pt idx="0">
                  <c:v>950</c:v>
                </c:pt>
              </c:numCache>
            </c:numRef>
          </c:yVal>
          <c:smooth val="0"/>
          <c:extLst>
            <c:ext xmlns:c16="http://schemas.microsoft.com/office/drawing/2014/chart" uri="{C3380CC4-5D6E-409C-BE32-E72D297353CC}">
              <c16:uniqueId val="{00000026-0C73-594B-BA99-0B79AE7E108D}"/>
            </c:ext>
          </c:extLst>
        </c:ser>
        <c:ser>
          <c:idx val="5"/>
          <c:order val="5"/>
          <c:tx>
            <c:strRef>
              <c:f>Beverages!$B$52</c:f>
              <c:strCache>
                <c:ptCount val="1"/>
                <c:pt idx="0">
                  <c:v>Puzzles</c:v>
                </c:pt>
              </c:strCache>
            </c:strRef>
          </c:tx>
          <c:spPr>
            <a:ln w="25400" cap="rnd">
              <a:noFill/>
              <a:round/>
            </a:ln>
            <a:effectLst/>
          </c:spPr>
          <c:marker>
            <c:symbol val="none"/>
          </c:marker>
          <c:dLbls>
            <c:spPr>
              <a:noFill/>
              <a:ln>
                <a:noFill/>
              </a:ln>
              <a:effectLst/>
            </c:spPr>
            <c:txPr>
              <a:bodyPr rot="0" spcFirstLastPara="1" vertOverflow="clip" horzOverflow="clip" vert="horz" wrap="square" lIns="0" tIns="0" rIns="0" bIns="0" anchor="t" anchorCtr="0">
                <a:spAutoFit/>
              </a:bodyPr>
              <a:lstStyle/>
              <a:p>
                <a:pPr>
                  <a:defRPr sz="1400" b="0" i="0" u="none" strike="noStrike" kern="1200" baseline="0">
                    <a:solidFill>
                      <a:srgbClr val="1768FF"/>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Beverages!$C$52</c:f>
              <c:numCache>
                <c:formatCode>#,##0.00</c:formatCode>
                <c:ptCount val="1"/>
                <c:pt idx="0">
                  <c:v>14.25</c:v>
                </c:pt>
              </c:numCache>
            </c:numRef>
          </c:xVal>
          <c:yVal>
            <c:numRef>
              <c:f>Beverages!$D$52</c:f>
              <c:numCache>
                <c:formatCode>#,##0.00</c:formatCode>
                <c:ptCount val="1"/>
                <c:pt idx="0">
                  <c:v>70</c:v>
                </c:pt>
              </c:numCache>
            </c:numRef>
          </c:yVal>
          <c:smooth val="0"/>
          <c:extLst>
            <c:ext xmlns:c16="http://schemas.microsoft.com/office/drawing/2014/chart" uri="{C3380CC4-5D6E-409C-BE32-E72D297353CC}">
              <c16:uniqueId val="{00000027-0C73-594B-BA99-0B79AE7E108D}"/>
            </c:ext>
          </c:extLst>
        </c:ser>
        <c:ser>
          <c:idx val="6"/>
          <c:order val="6"/>
          <c:tx>
            <c:strRef>
              <c:f>Beverages!$B$53</c:f>
              <c:strCache>
                <c:ptCount val="1"/>
                <c:pt idx="0">
                  <c:v>Dogs</c:v>
                </c:pt>
              </c:strCache>
            </c:strRef>
          </c:tx>
          <c:spPr>
            <a:ln w="25400" cap="rnd">
              <a:noFill/>
              <a:round/>
            </a:ln>
            <a:effectLst/>
          </c:spPr>
          <c:marker>
            <c:symbol val="none"/>
          </c:marker>
          <c:dLbls>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Beverages!$C$53</c:f>
              <c:numCache>
                <c:formatCode>#,##0.00</c:formatCode>
                <c:ptCount val="1"/>
                <c:pt idx="0">
                  <c:v>0.75</c:v>
                </c:pt>
              </c:numCache>
            </c:numRef>
          </c:xVal>
          <c:yVal>
            <c:numRef>
              <c:f>Beverages!$D$53</c:f>
              <c:numCache>
                <c:formatCode>#,##0.00</c:formatCode>
                <c:ptCount val="1"/>
                <c:pt idx="0">
                  <c:v>70</c:v>
                </c:pt>
              </c:numCache>
            </c:numRef>
          </c:yVal>
          <c:smooth val="0"/>
          <c:extLst>
            <c:ext xmlns:c16="http://schemas.microsoft.com/office/drawing/2014/chart" uri="{C3380CC4-5D6E-409C-BE32-E72D297353CC}">
              <c16:uniqueId val="{00000028-0C73-594B-BA99-0B79AE7E108D}"/>
            </c:ext>
          </c:extLst>
        </c:ser>
        <c:dLbls>
          <c:showLegendKey val="0"/>
          <c:showVal val="0"/>
          <c:showCatName val="0"/>
          <c:showSerName val="0"/>
          <c:showPercent val="0"/>
          <c:showBubbleSize val="0"/>
        </c:dLbls>
        <c:axId val="1704932080"/>
        <c:axId val="1704933728"/>
      </c:scatterChart>
      <c:valAx>
        <c:axId val="1704932080"/>
        <c:scaling>
          <c:orientation val="minMax"/>
        </c:scaling>
        <c:delete val="0"/>
        <c:axPos val="b"/>
        <c:majorGridlines>
          <c:spPr>
            <a:ln w="9525" cap="flat" cmpd="sng" algn="ctr">
              <a:noFill/>
              <a:round/>
            </a:ln>
            <a:effectLst/>
          </c:spPr>
        </c:majorGridlines>
        <c:numFmt formatCode="0.00;\-0.00;;@"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3728"/>
        <c:crosses val="autoZero"/>
        <c:crossBetween val="midCat"/>
      </c:valAx>
      <c:valAx>
        <c:axId val="1704933728"/>
        <c:scaling>
          <c:orientation val="minMax"/>
          <c:min val="0"/>
        </c:scaling>
        <c:delete val="0"/>
        <c:axPos val="l"/>
        <c:numFmt formatCode="General"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44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69572041506057E-2"/>
          <c:y val="2.1071334839649705E-2"/>
          <c:w val="0.91941739590301297"/>
          <c:h val="0.93682430699894115"/>
        </c:manualLayout>
      </c:layout>
      <c:scatterChart>
        <c:scatterStyle val="lineMarker"/>
        <c:varyColors val="0"/>
        <c:ser>
          <c:idx val="0"/>
          <c:order val="0"/>
          <c:tx>
            <c:v>Menu Scatter Plot</c:v>
          </c:tx>
          <c:spPr>
            <a:ln w="19050" cap="rnd">
              <a:noFill/>
              <a:round/>
            </a:ln>
            <a:effectLst/>
          </c:spPr>
          <c:marker>
            <c:symbol val="circle"/>
            <c:size val="5"/>
            <c:spPr>
              <a:solidFill>
                <a:schemeClr val="tx1"/>
              </a:solidFill>
              <a:ln w="9525">
                <a:noFill/>
              </a:ln>
              <a:effectLst/>
            </c:spPr>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94D5-C74D-A0FD-62799BD70260}"/>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94D5-C74D-A0FD-62799BD70260}"/>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94D5-C74D-A0FD-62799BD70260}"/>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94D5-C74D-A0FD-62799BD70260}"/>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94D5-C74D-A0FD-62799BD70260}"/>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94D5-C74D-A0FD-62799BD70260}"/>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94D5-C74D-A0FD-62799BD70260}"/>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94D5-C74D-A0FD-62799BD70260}"/>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94D5-C74D-A0FD-62799BD70260}"/>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94D5-C74D-A0FD-62799BD70260}"/>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94D5-C74D-A0FD-62799BD70260}"/>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94D5-C74D-A0FD-62799BD70260}"/>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94D5-C74D-A0FD-62799BD70260}"/>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94D5-C74D-A0FD-62799BD70260}"/>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4D5-C74D-A0FD-62799BD70260}"/>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4D5-C74D-A0FD-62799BD70260}"/>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94D5-C74D-A0FD-62799BD70260}"/>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94D5-C74D-A0FD-62799BD70260}"/>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94D5-C74D-A0FD-62799BD70260}"/>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94D5-C74D-A0FD-62799BD70260}"/>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94D5-C74D-A0FD-62799BD70260}"/>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94D5-C74D-A0FD-62799BD70260}"/>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94D5-C74D-A0FD-62799BD70260}"/>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94D5-C74D-A0FD-62799BD70260}"/>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94D5-C74D-A0FD-62799BD70260}"/>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94D5-C74D-A0FD-62799BD70260}"/>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94D5-C74D-A0FD-62799BD70260}"/>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94D5-C74D-A0FD-62799BD70260}"/>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94D5-C74D-A0FD-62799BD7026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Desserts!$F$9:$F$37</c:f>
              <c:numCache>
                <c:formatCode>0.00;\-0.00;;@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xVal>
          <c:yVal>
            <c:numRef>
              <c:f>Desserts!$C$9:$C$37</c:f>
              <c:numCache>
                <c:formatCode>General</c:formatCode>
                <c:ptCount val="29"/>
              </c:numCache>
            </c:numRef>
          </c:yVal>
          <c:smooth val="0"/>
          <c:extLst>
            <c:ext xmlns:c15="http://schemas.microsoft.com/office/drawing/2012/chart" uri="{02D57815-91ED-43cb-92C2-25804820EDAC}">
              <c15:datalabelsRange>
                <c15:f>Desserts!$B$9:$B$37</c15:f>
                <c15:dlblRangeCache>
                  <c:ptCount val="29"/>
                </c15:dlblRangeCache>
              </c15:datalabelsRange>
            </c:ext>
            <c:ext xmlns:c16="http://schemas.microsoft.com/office/drawing/2014/chart" uri="{C3380CC4-5D6E-409C-BE32-E72D297353CC}">
              <c16:uniqueId val="{0000001D-94D5-C74D-A0FD-62799BD70260}"/>
            </c:ext>
          </c:extLst>
        </c:ser>
        <c:ser>
          <c:idx val="1"/>
          <c:order val="1"/>
          <c:tx>
            <c:v>Popularity Threshold</c:v>
          </c:tx>
          <c:spPr>
            <a:ln w="19050" cap="rnd">
              <a:solidFill>
                <a:srgbClr val="1768FF">
                  <a:alpha val="30000"/>
                </a:srgbClr>
              </a:solidFill>
              <a:prstDash val="sysDash"/>
              <a:round/>
            </a:ln>
            <a:effectLst/>
          </c:spPr>
          <c:marker>
            <c:symbol val="none"/>
          </c:marker>
          <c:dLbls>
            <c:dLbl>
              <c:idx val="1"/>
              <c:tx>
                <c:rich>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r>
                      <a:rPr lang="en-US">
                        <a:solidFill>
                          <a:srgbClr val="1768FF"/>
                        </a:solidFill>
                      </a:rPr>
                      <a:t>Popularity</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9615538188768681E-2"/>
                      <c:h val="3.3197823028605772E-2"/>
                    </c:manualLayout>
                  </c15:layout>
                  <c15:showDataLabelsRange val="0"/>
                </c:ext>
                <c:ext xmlns:c16="http://schemas.microsoft.com/office/drawing/2014/chart" uri="{C3380CC4-5D6E-409C-BE32-E72D297353CC}">
                  <c16:uniqueId val="{0000001E-94D5-C74D-A0FD-62799BD702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Desserts!$C$46:$C$47</c:f>
              <c:numCache>
                <c:formatCode>#,##0.00</c:formatCode>
                <c:ptCount val="2"/>
                <c:pt idx="0">
                  <c:v>0</c:v>
                </c:pt>
                <c:pt idx="1">
                  <c:v>15</c:v>
                </c:pt>
              </c:numCache>
            </c:numRef>
          </c:xVal>
          <c:yVal>
            <c:numRef>
              <c:f>Desserts!$D$46:$D$47</c:f>
              <c:numCache>
                <c:formatCode>#,##0.00</c:formatCode>
                <c:ptCount val="2"/>
                <c:pt idx="0">
                  <c:v>500</c:v>
                </c:pt>
                <c:pt idx="1">
                  <c:v>500</c:v>
                </c:pt>
              </c:numCache>
            </c:numRef>
          </c:yVal>
          <c:smooth val="1"/>
          <c:extLst>
            <c:ext xmlns:c16="http://schemas.microsoft.com/office/drawing/2014/chart" uri="{C3380CC4-5D6E-409C-BE32-E72D297353CC}">
              <c16:uniqueId val="{0000001F-94D5-C74D-A0FD-62799BD70260}"/>
            </c:ext>
          </c:extLst>
        </c:ser>
        <c:ser>
          <c:idx val="2"/>
          <c:order val="2"/>
          <c:tx>
            <c:v>Profitability Treshold</c:v>
          </c:tx>
          <c:spPr>
            <a:ln w="19050" cap="rnd">
              <a:solidFill>
                <a:srgbClr val="1768FF">
                  <a:alpha val="30000"/>
                </a:srgbClr>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0-94D5-C74D-A0FD-62799BD70260}"/>
                </c:ext>
              </c:extLst>
            </c:dLbl>
            <c:dLbl>
              <c:idx val="1"/>
              <c:tx>
                <c:rich>
                  <a:bodyPr/>
                  <a:lstStyle/>
                  <a:p>
                    <a:r>
                      <a:rPr lang="en-US"/>
                      <a:t>Profitability</a:t>
                    </a:r>
                  </a:p>
                </c:rich>
              </c:tx>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94D5-C74D-A0FD-62799BD702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Desserts!$C$48:$C$49</c:f>
              <c:numCache>
                <c:formatCode>#,##0.00</c:formatCode>
                <c:ptCount val="2"/>
                <c:pt idx="0">
                  <c:v>7.5</c:v>
                </c:pt>
                <c:pt idx="1">
                  <c:v>7.5</c:v>
                </c:pt>
              </c:numCache>
            </c:numRef>
          </c:xVal>
          <c:yVal>
            <c:numRef>
              <c:f>Desserts!$D$48:$D$49</c:f>
              <c:numCache>
                <c:formatCode>#,##0.00</c:formatCode>
                <c:ptCount val="2"/>
                <c:pt idx="0">
                  <c:v>0</c:v>
                </c:pt>
                <c:pt idx="1">
                  <c:v>1000</c:v>
                </c:pt>
              </c:numCache>
            </c:numRef>
          </c:yVal>
          <c:smooth val="0"/>
          <c:extLst>
            <c:ext xmlns:c16="http://schemas.microsoft.com/office/drawing/2014/chart" uri="{C3380CC4-5D6E-409C-BE32-E72D297353CC}">
              <c16:uniqueId val="{00000022-94D5-C74D-A0FD-62799BD70260}"/>
            </c:ext>
          </c:extLst>
        </c:ser>
        <c:ser>
          <c:idx val="3"/>
          <c:order val="3"/>
          <c:tx>
            <c:strRef>
              <c:f>Desserts!$B$50</c:f>
              <c:strCache>
                <c:ptCount val="1"/>
                <c:pt idx="0">
                  <c:v>Stars</c:v>
                </c:pt>
              </c:strCache>
            </c:strRef>
          </c:tx>
          <c:spPr>
            <a:ln w="2540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94D5-C74D-A0FD-62799BD70260}"/>
                </c:ext>
              </c:extLst>
            </c:dLbl>
            <c:spPr>
              <a:noFill/>
              <a:ln>
                <a:noFill/>
              </a:ln>
              <a:effectLst/>
            </c:spPr>
            <c:txPr>
              <a:bodyPr rot="0" spcFirstLastPara="1" vertOverflow="ellipsis" horzOverflow="clip" vert="horz" wrap="square" lIns="0" tIns="0" rIns="0" bIns="0" anchor="ctr" anchorCtr="0">
                <a:spAutoFit/>
              </a:bodyPr>
              <a:lstStyle/>
              <a:p>
                <a:pPr algn="r">
                  <a:defRPr sz="1400" b="0" i="0" u="none" strike="noStrike" kern="1200" baseline="0">
                    <a:solidFill>
                      <a:srgbClr val="1768FF"/>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Desserts!$C$50</c:f>
              <c:numCache>
                <c:formatCode>#,##0.00</c:formatCode>
                <c:ptCount val="1"/>
                <c:pt idx="0">
                  <c:v>14.25</c:v>
                </c:pt>
              </c:numCache>
            </c:numRef>
          </c:xVal>
          <c:yVal>
            <c:numRef>
              <c:f>Desserts!$D$50</c:f>
              <c:numCache>
                <c:formatCode>#,##0.00</c:formatCode>
                <c:ptCount val="1"/>
                <c:pt idx="0">
                  <c:v>950</c:v>
                </c:pt>
              </c:numCache>
            </c:numRef>
          </c:yVal>
          <c:smooth val="0"/>
          <c:extLst>
            <c:ext xmlns:c16="http://schemas.microsoft.com/office/drawing/2014/chart" uri="{C3380CC4-5D6E-409C-BE32-E72D297353CC}">
              <c16:uniqueId val="{00000024-94D5-C74D-A0FD-62799BD70260}"/>
            </c:ext>
          </c:extLst>
        </c:ser>
        <c:ser>
          <c:idx val="4"/>
          <c:order val="4"/>
          <c:tx>
            <c:strRef>
              <c:f>Desserts!$B$51</c:f>
              <c:strCache>
                <c:ptCount val="1"/>
                <c:pt idx="0">
                  <c:v>Plow Horses</c:v>
                </c:pt>
              </c:strCache>
            </c:strRef>
          </c:tx>
          <c:spPr>
            <a:ln w="25400" cap="rnd">
              <a:noFill/>
              <a:round/>
            </a:ln>
            <a:effectLst/>
          </c:spPr>
          <c:marker>
            <c:symbol val="none"/>
          </c:marker>
          <c:dLbls>
            <c:dLbl>
              <c:idx val="0"/>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94D5-C74D-A0FD-62799BD70260}"/>
                </c:ext>
              </c:extLst>
            </c:dLbl>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Desserts!$C$51</c:f>
              <c:numCache>
                <c:formatCode>#,##0.00</c:formatCode>
                <c:ptCount val="1"/>
                <c:pt idx="0">
                  <c:v>0.75</c:v>
                </c:pt>
              </c:numCache>
            </c:numRef>
          </c:xVal>
          <c:yVal>
            <c:numRef>
              <c:f>Desserts!$D$51</c:f>
              <c:numCache>
                <c:formatCode>#,##0.00</c:formatCode>
                <c:ptCount val="1"/>
                <c:pt idx="0">
                  <c:v>950</c:v>
                </c:pt>
              </c:numCache>
            </c:numRef>
          </c:yVal>
          <c:smooth val="0"/>
          <c:extLst>
            <c:ext xmlns:c16="http://schemas.microsoft.com/office/drawing/2014/chart" uri="{C3380CC4-5D6E-409C-BE32-E72D297353CC}">
              <c16:uniqueId val="{00000026-94D5-C74D-A0FD-62799BD70260}"/>
            </c:ext>
          </c:extLst>
        </c:ser>
        <c:ser>
          <c:idx val="5"/>
          <c:order val="5"/>
          <c:tx>
            <c:strRef>
              <c:f>Desserts!$B$52</c:f>
              <c:strCache>
                <c:ptCount val="1"/>
                <c:pt idx="0">
                  <c:v>Puzzles</c:v>
                </c:pt>
              </c:strCache>
            </c:strRef>
          </c:tx>
          <c:spPr>
            <a:ln w="25400" cap="rnd">
              <a:noFill/>
              <a:round/>
            </a:ln>
            <a:effectLst/>
          </c:spPr>
          <c:marker>
            <c:symbol val="none"/>
          </c:marker>
          <c:dLbls>
            <c:spPr>
              <a:noFill/>
              <a:ln>
                <a:noFill/>
              </a:ln>
              <a:effectLst/>
            </c:spPr>
            <c:txPr>
              <a:bodyPr rot="0" spcFirstLastPara="1" vertOverflow="clip" horzOverflow="clip" vert="horz" wrap="square" lIns="0" tIns="0" rIns="0" bIns="0" anchor="t" anchorCtr="0">
                <a:spAutoFit/>
              </a:bodyPr>
              <a:lstStyle/>
              <a:p>
                <a:pPr>
                  <a:defRPr sz="1400" b="0" i="0" u="none" strike="noStrike" kern="1200" baseline="0">
                    <a:solidFill>
                      <a:srgbClr val="1768FF"/>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Desserts!$C$52</c:f>
              <c:numCache>
                <c:formatCode>#,##0.00</c:formatCode>
                <c:ptCount val="1"/>
                <c:pt idx="0">
                  <c:v>14.25</c:v>
                </c:pt>
              </c:numCache>
            </c:numRef>
          </c:xVal>
          <c:yVal>
            <c:numRef>
              <c:f>Desserts!$D$52</c:f>
              <c:numCache>
                <c:formatCode>#,##0.00</c:formatCode>
                <c:ptCount val="1"/>
                <c:pt idx="0">
                  <c:v>70</c:v>
                </c:pt>
              </c:numCache>
            </c:numRef>
          </c:yVal>
          <c:smooth val="0"/>
          <c:extLst>
            <c:ext xmlns:c16="http://schemas.microsoft.com/office/drawing/2014/chart" uri="{C3380CC4-5D6E-409C-BE32-E72D297353CC}">
              <c16:uniqueId val="{00000027-94D5-C74D-A0FD-62799BD70260}"/>
            </c:ext>
          </c:extLst>
        </c:ser>
        <c:ser>
          <c:idx val="6"/>
          <c:order val="6"/>
          <c:tx>
            <c:strRef>
              <c:f>Desserts!$B$53</c:f>
              <c:strCache>
                <c:ptCount val="1"/>
                <c:pt idx="0">
                  <c:v>Dogs</c:v>
                </c:pt>
              </c:strCache>
            </c:strRef>
          </c:tx>
          <c:spPr>
            <a:ln w="25400" cap="rnd">
              <a:noFill/>
              <a:round/>
            </a:ln>
            <a:effectLst/>
          </c:spPr>
          <c:marker>
            <c:symbol val="none"/>
          </c:marker>
          <c:dLbls>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Desserts!$C$53</c:f>
              <c:numCache>
                <c:formatCode>#,##0.00</c:formatCode>
                <c:ptCount val="1"/>
                <c:pt idx="0">
                  <c:v>0.75</c:v>
                </c:pt>
              </c:numCache>
            </c:numRef>
          </c:xVal>
          <c:yVal>
            <c:numRef>
              <c:f>Desserts!$D$53</c:f>
              <c:numCache>
                <c:formatCode>#,##0.00</c:formatCode>
                <c:ptCount val="1"/>
                <c:pt idx="0">
                  <c:v>70</c:v>
                </c:pt>
              </c:numCache>
            </c:numRef>
          </c:yVal>
          <c:smooth val="0"/>
          <c:extLst>
            <c:ext xmlns:c16="http://schemas.microsoft.com/office/drawing/2014/chart" uri="{C3380CC4-5D6E-409C-BE32-E72D297353CC}">
              <c16:uniqueId val="{00000028-94D5-C74D-A0FD-62799BD70260}"/>
            </c:ext>
          </c:extLst>
        </c:ser>
        <c:dLbls>
          <c:showLegendKey val="0"/>
          <c:showVal val="0"/>
          <c:showCatName val="0"/>
          <c:showSerName val="0"/>
          <c:showPercent val="0"/>
          <c:showBubbleSize val="0"/>
        </c:dLbls>
        <c:axId val="1704932080"/>
        <c:axId val="1704933728"/>
      </c:scatterChart>
      <c:valAx>
        <c:axId val="1704932080"/>
        <c:scaling>
          <c:orientation val="minMax"/>
        </c:scaling>
        <c:delete val="0"/>
        <c:axPos val="b"/>
        <c:majorGridlines>
          <c:spPr>
            <a:ln w="9525" cap="flat" cmpd="sng" algn="ctr">
              <a:noFill/>
              <a:round/>
            </a:ln>
            <a:effectLst/>
          </c:spPr>
        </c:majorGridlines>
        <c:numFmt formatCode="0.00;\-0.00;;@"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3728"/>
        <c:crosses val="autoZero"/>
        <c:crossBetween val="midCat"/>
      </c:valAx>
      <c:valAx>
        <c:axId val="1704933728"/>
        <c:scaling>
          <c:orientation val="minMax"/>
          <c:min val="0"/>
        </c:scaling>
        <c:delete val="0"/>
        <c:axPos val="l"/>
        <c:numFmt formatCode="General"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44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69572041506057E-2"/>
          <c:y val="2.1071334839649705E-2"/>
          <c:w val="0.91941739590301297"/>
          <c:h val="0.93682430699894115"/>
        </c:manualLayout>
      </c:layout>
      <c:scatterChart>
        <c:scatterStyle val="lineMarker"/>
        <c:varyColors val="0"/>
        <c:ser>
          <c:idx val="0"/>
          <c:order val="0"/>
          <c:tx>
            <c:v>Menu Scatter Plot</c:v>
          </c:tx>
          <c:spPr>
            <a:ln w="19050" cap="rnd">
              <a:noFill/>
              <a:round/>
            </a:ln>
            <a:effectLst/>
          </c:spPr>
          <c:marker>
            <c:symbol val="circle"/>
            <c:size val="5"/>
            <c:spPr>
              <a:solidFill>
                <a:schemeClr val="tx1"/>
              </a:solidFill>
              <a:ln w="9525">
                <a:noFill/>
              </a:ln>
              <a:effectLst/>
            </c:spPr>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E7A5-4842-981C-FD4D6C835868}"/>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E7A5-4842-981C-FD4D6C835868}"/>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E7A5-4842-981C-FD4D6C835868}"/>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E7A5-4842-981C-FD4D6C835868}"/>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E7A5-4842-981C-FD4D6C835868}"/>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E7A5-4842-981C-FD4D6C835868}"/>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E7A5-4842-981C-FD4D6C835868}"/>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E7A5-4842-981C-FD4D6C835868}"/>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E7A5-4842-981C-FD4D6C835868}"/>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E7A5-4842-981C-FD4D6C835868}"/>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E7A5-4842-981C-FD4D6C835868}"/>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E7A5-4842-981C-FD4D6C835868}"/>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E7A5-4842-981C-FD4D6C835868}"/>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E7A5-4842-981C-FD4D6C835868}"/>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E7A5-4842-981C-FD4D6C835868}"/>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7A5-4842-981C-FD4D6C835868}"/>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E7A5-4842-981C-FD4D6C835868}"/>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E7A5-4842-981C-FD4D6C835868}"/>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E7A5-4842-981C-FD4D6C835868}"/>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E7A5-4842-981C-FD4D6C835868}"/>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E7A5-4842-981C-FD4D6C835868}"/>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E7A5-4842-981C-FD4D6C835868}"/>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E7A5-4842-981C-FD4D6C835868}"/>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E7A5-4842-981C-FD4D6C835868}"/>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E7A5-4842-981C-FD4D6C835868}"/>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E7A5-4842-981C-FD4D6C835868}"/>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E7A5-4842-981C-FD4D6C835868}"/>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E7A5-4842-981C-FD4D6C835868}"/>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E7A5-4842-981C-FD4D6C83586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Sides!$F$9:$F$37</c:f>
              <c:numCache>
                <c:formatCode>0.00;\-0.00;;@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xVal>
          <c:yVal>
            <c:numRef>
              <c:f>Sides!$C$9:$C$37</c:f>
              <c:numCache>
                <c:formatCode>General</c:formatCode>
                <c:ptCount val="29"/>
              </c:numCache>
            </c:numRef>
          </c:yVal>
          <c:smooth val="0"/>
          <c:extLst>
            <c:ext xmlns:c15="http://schemas.microsoft.com/office/drawing/2012/chart" uri="{02D57815-91ED-43cb-92C2-25804820EDAC}">
              <c15:datalabelsRange>
                <c15:f>Sides!$B$9:$B$37</c15:f>
                <c15:dlblRangeCache>
                  <c:ptCount val="29"/>
                </c15:dlblRangeCache>
              </c15:datalabelsRange>
            </c:ext>
            <c:ext xmlns:c16="http://schemas.microsoft.com/office/drawing/2014/chart" uri="{C3380CC4-5D6E-409C-BE32-E72D297353CC}">
              <c16:uniqueId val="{0000001D-E7A5-4842-981C-FD4D6C835868}"/>
            </c:ext>
          </c:extLst>
        </c:ser>
        <c:ser>
          <c:idx val="1"/>
          <c:order val="1"/>
          <c:tx>
            <c:v>Popularity Threshold</c:v>
          </c:tx>
          <c:spPr>
            <a:ln w="19050" cap="rnd">
              <a:solidFill>
                <a:srgbClr val="1768FF">
                  <a:alpha val="30000"/>
                </a:srgbClr>
              </a:solidFill>
              <a:prstDash val="sysDash"/>
              <a:round/>
            </a:ln>
            <a:effectLst/>
          </c:spPr>
          <c:marker>
            <c:symbol val="none"/>
          </c:marker>
          <c:dLbls>
            <c:dLbl>
              <c:idx val="1"/>
              <c:tx>
                <c:rich>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r>
                      <a:rPr lang="en-US">
                        <a:solidFill>
                          <a:srgbClr val="1768FF"/>
                        </a:solidFill>
                      </a:rPr>
                      <a:t>Popularity</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9615538188768681E-2"/>
                      <c:h val="3.3197823028605772E-2"/>
                    </c:manualLayout>
                  </c15:layout>
                  <c15:showDataLabelsRange val="0"/>
                </c:ext>
                <c:ext xmlns:c16="http://schemas.microsoft.com/office/drawing/2014/chart" uri="{C3380CC4-5D6E-409C-BE32-E72D297353CC}">
                  <c16:uniqueId val="{0000001E-E7A5-4842-981C-FD4D6C8358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Sides!$C$46:$C$47</c:f>
              <c:numCache>
                <c:formatCode>#,##0.00</c:formatCode>
                <c:ptCount val="2"/>
                <c:pt idx="0">
                  <c:v>0</c:v>
                </c:pt>
                <c:pt idx="1">
                  <c:v>15</c:v>
                </c:pt>
              </c:numCache>
            </c:numRef>
          </c:xVal>
          <c:yVal>
            <c:numRef>
              <c:f>Sides!$D$46:$D$47</c:f>
              <c:numCache>
                <c:formatCode>#,##0.00</c:formatCode>
                <c:ptCount val="2"/>
                <c:pt idx="0">
                  <c:v>500</c:v>
                </c:pt>
                <c:pt idx="1">
                  <c:v>500</c:v>
                </c:pt>
              </c:numCache>
            </c:numRef>
          </c:yVal>
          <c:smooth val="1"/>
          <c:extLst>
            <c:ext xmlns:c16="http://schemas.microsoft.com/office/drawing/2014/chart" uri="{C3380CC4-5D6E-409C-BE32-E72D297353CC}">
              <c16:uniqueId val="{0000001F-E7A5-4842-981C-FD4D6C835868}"/>
            </c:ext>
          </c:extLst>
        </c:ser>
        <c:ser>
          <c:idx val="2"/>
          <c:order val="2"/>
          <c:tx>
            <c:v>Profitability Treshold</c:v>
          </c:tx>
          <c:spPr>
            <a:ln w="19050" cap="rnd">
              <a:solidFill>
                <a:srgbClr val="1768FF">
                  <a:alpha val="30000"/>
                </a:srgbClr>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0-E7A5-4842-981C-FD4D6C835868}"/>
                </c:ext>
              </c:extLst>
            </c:dLbl>
            <c:dLbl>
              <c:idx val="1"/>
              <c:tx>
                <c:rich>
                  <a:bodyPr/>
                  <a:lstStyle/>
                  <a:p>
                    <a:r>
                      <a:rPr lang="en-US"/>
                      <a:t>Profitability</a:t>
                    </a:r>
                  </a:p>
                </c:rich>
              </c:tx>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7A5-4842-981C-FD4D6C8358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Sides!$C$48:$C$49</c:f>
              <c:numCache>
                <c:formatCode>#,##0.00</c:formatCode>
                <c:ptCount val="2"/>
                <c:pt idx="0">
                  <c:v>7.5</c:v>
                </c:pt>
                <c:pt idx="1">
                  <c:v>7.5</c:v>
                </c:pt>
              </c:numCache>
            </c:numRef>
          </c:xVal>
          <c:yVal>
            <c:numRef>
              <c:f>Sides!$D$48:$D$49</c:f>
              <c:numCache>
                <c:formatCode>#,##0.00</c:formatCode>
                <c:ptCount val="2"/>
                <c:pt idx="0">
                  <c:v>0</c:v>
                </c:pt>
                <c:pt idx="1">
                  <c:v>1000</c:v>
                </c:pt>
              </c:numCache>
            </c:numRef>
          </c:yVal>
          <c:smooth val="0"/>
          <c:extLst>
            <c:ext xmlns:c16="http://schemas.microsoft.com/office/drawing/2014/chart" uri="{C3380CC4-5D6E-409C-BE32-E72D297353CC}">
              <c16:uniqueId val="{00000022-E7A5-4842-981C-FD4D6C835868}"/>
            </c:ext>
          </c:extLst>
        </c:ser>
        <c:ser>
          <c:idx val="3"/>
          <c:order val="3"/>
          <c:tx>
            <c:strRef>
              <c:f>Sides!$B$50</c:f>
              <c:strCache>
                <c:ptCount val="1"/>
                <c:pt idx="0">
                  <c:v>Stars</c:v>
                </c:pt>
              </c:strCache>
            </c:strRef>
          </c:tx>
          <c:spPr>
            <a:ln w="2540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E7A5-4842-981C-FD4D6C835868}"/>
                </c:ext>
              </c:extLst>
            </c:dLbl>
            <c:spPr>
              <a:noFill/>
              <a:ln>
                <a:noFill/>
              </a:ln>
              <a:effectLst/>
            </c:spPr>
            <c:txPr>
              <a:bodyPr rot="0" spcFirstLastPara="1" vertOverflow="ellipsis" horzOverflow="clip" vert="horz" wrap="square" lIns="0" tIns="0" rIns="0" bIns="0" anchor="ctr" anchorCtr="0">
                <a:spAutoFit/>
              </a:bodyPr>
              <a:lstStyle/>
              <a:p>
                <a:pPr algn="r">
                  <a:defRPr sz="1400" b="0" i="0" u="none" strike="noStrike" kern="1200" baseline="0">
                    <a:solidFill>
                      <a:srgbClr val="1768FF"/>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Sides!$C$50</c:f>
              <c:numCache>
                <c:formatCode>#,##0.00</c:formatCode>
                <c:ptCount val="1"/>
                <c:pt idx="0">
                  <c:v>14.25</c:v>
                </c:pt>
              </c:numCache>
            </c:numRef>
          </c:xVal>
          <c:yVal>
            <c:numRef>
              <c:f>Sides!$D$50</c:f>
              <c:numCache>
                <c:formatCode>#,##0.00</c:formatCode>
                <c:ptCount val="1"/>
                <c:pt idx="0">
                  <c:v>950</c:v>
                </c:pt>
              </c:numCache>
            </c:numRef>
          </c:yVal>
          <c:smooth val="0"/>
          <c:extLst>
            <c:ext xmlns:c16="http://schemas.microsoft.com/office/drawing/2014/chart" uri="{C3380CC4-5D6E-409C-BE32-E72D297353CC}">
              <c16:uniqueId val="{00000024-E7A5-4842-981C-FD4D6C835868}"/>
            </c:ext>
          </c:extLst>
        </c:ser>
        <c:ser>
          <c:idx val="4"/>
          <c:order val="4"/>
          <c:tx>
            <c:strRef>
              <c:f>Sides!$B$51</c:f>
              <c:strCache>
                <c:ptCount val="1"/>
                <c:pt idx="0">
                  <c:v>Plow Horses</c:v>
                </c:pt>
              </c:strCache>
            </c:strRef>
          </c:tx>
          <c:spPr>
            <a:ln w="25400" cap="rnd">
              <a:noFill/>
              <a:round/>
            </a:ln>
            <a:effectLst/>
          </c:spPr>
          <c:marker>
            <c:symbol val="none"/>
          </c:marker>
          <c:dLbls>
            <c:dLbl>
              <c:idx val="0"/>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E7A5-4842-981C-FD4D6C835868}"/>
                </c:ext>
              </c:extLst>
            </c:dLbl>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Sides!$C$51</c:f>
              <c:numCache>
                <c:formatCode>#,##0.00</c:formatCode>
                <c:ptCount val="1"/>
                <c:pt idx="0">
                  <c:v>0.75</c:v>
                </c:pt>
              </c:numCache>
            </c:numRef>
          </c:xVal>
          <c:yVal>
            <c:numRef>
              <c:f>Sides!$D$51</c:f>
              <c:numCache>
                <c:formatCode>#,##0.00</c:formatCode>
                <c:ptCount val="1"/>
                <c:pt idx="0">
                  <c:v>950</c:v>
                </c:pt>
              </c:numCache>
            </c:numRef>
          </c:yVal>
          <c:smooth val="0"/>
          <c:extLst>
            <c:ext xmlns:c16="http://schemas.microsoft.com/office/drawing/2014/chart" uri="{C3380CC4-5D6E-409C-BE32-E72D297353CC}">
              <c16:uniqueId val="{00000026-E7A5-4842-981C-FD4D6C835868}"/>
            </c:ext>
          </c:extLst>
        </c:ser>
        <c:ser>
          <c:idx val="5"/>
          <c:order val="5"/>
          <c:tx>
            <c:strRef>
              <c:f>Sides!$B$52</c:f>
              <c:strCache>
                <c:ptCount val="1"/>
                <c:pt idx="0">
                  <c:v>Puzzles</c:v>
                </c:pt>
              </c:strCache>
            </c:strRef>
          </c:tx>
          <c:spPr>
            <a:ln w="25400" cap="rnd">
              <a:noFill/>
              <a:round/>
            </a:ln>
            <a:effectLst/>
          </c:spPr>
          <c:marker>
            <c:symbol val="none"/>
          </c:marker>
          <c:dLbls>
            <c:spPr>
              <a:noFill/>
              <a:ln>
                <a:noFill/>
              </a:ln>
              <a:effectLst/>
            </c:spPr>
            <c:txPr>
              <a:bodyPr rot="0" spcFirstLastPara="1" vertOverflow="clip" horzOverflow="clip" vert="horz" wrap="square" lIns="0" tIns="0" rIns="0" bIns="0" anchor="t" anchorCtr="0">
                <a:spAutoFit/>
              </a:bodyPr>
              <a:lstStyle/>
              <a:p>
                <a:pPr>
                  <a:defRPr sz="1400" b="0" i="0" u="none" strike="noStrike" kern="1200" baseline="0">
                    <a:solidFill>
                      <a:srgbClr val="1768FF"/>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Sides!$C$52</c:f>
              <c:numCache>
                <c:formatCode>#,##0.00</c:formatCode>
                <c:ptCount val="1"/>
                <c:pt idx="0">
                  <c:v>14.25</c:v>
                </c:pt>
              </c:numCache>
            </c:numRef>
          </c:xVal>
          <c:yVal>
            <c:numRef>
              <c:f>Sides!$D$52</c:f>
              <c:numCache>
                <c:formatCode>#,##0.00</c:formatCode>
                <c:ptCount val="1"/>
                <c:pt idx="0">
                  <c:v>70</c:v>
                </c:pt>
              </c:numCache>
            </c:numRef>
          </c:yVal>
          <c:smooth val="0"/>
          <c:extLst>
            <c:ext xmlns:c16="http://schemas.microsoft.com/office/drawing/2014/chart" uri="{C3380CC4-5D6E-409C-BE32-E72D297353CC}">
              <c16:uniqueId val="{00000027-E7A5-4842-981C-FD4D6C835868}"/>
            </c:ext>
          </c:extLst>
        </c:ser>
        <c:ser>
          <c:idx val="6"/>
          <c:order val="6"/>
          <c:tx>
            <c:strRef>
              <c:f>Sides!$B$53</c:f>
              <c:strCache>
                <c:ptCount val="1"/>
                <c:pt idx="0">
                  <c:v>Dogs</c:v>
                </c:pt>
              </c:strCache>
            </c:strRef>
          </c:tx>
          <c:spPr>
            <a:ln w="25400" cap="rnd">
              <a:noFill/>
              <a:round/>
            </a:ln>
            <a:effectLst/>
          </c:spPr>
          <c:marker>
            <c:symbol val="none"/>
          </c:marker>
          <c:dLbls>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Sides!$C$53</c:f>
              <c:numCache>
                <c:formatCode>#,##0.00</c:formatCode>
                <c:ptCount val="1"/>
                <c:pt idx="0">
                  <c:v>0.75</c:v>
                </c:pt>
              </c:numCache>
            </c:numRef>
          </c:xVal>
          <c:yVal>
            <c:numRef>
              <c:f>Sides!$D$53</c:f>
              <c:numCache>
                <c:formatCode>#,##0.00</c:formatCode>
                <c:ptCount val="1"/>
                <c:pt idx="0">
                  <c:v>70</c:v>
                </c:pt>
              </c:numCache>
            </c:numRef>
          </c:yVal>
          <c:smooth val="0"/>
          <c:extLst>
            <c:ext xmlns:c16="http://schemas.microsoft.com/office/drawing/2014/chart" uri="{C3380CC4-5D6E-409C-BE32-E72D297353CC}">
              <c16:uniqueId val="{00000028-E7A5-4842-981C-FD4D6C835868}"/>
            </c:ext>
          </c:extLst>
        </c:ser>
        <c:dLbls>
          <c:showLegendKey val="0"/>
          <c:showVal val="0"/>
          <c:showCatName val="0"/>
          <c:showSerName val="0"/>
          <c:showPercent val="0"/>
          <c:showBubbleSize val="0"/>
        </c:dLbls>
        <c:axId val="1704932080"/>
        <c:axId val="1704933728"/>
      </c:scatterChart>
      <c:valAx>
        <c:axId val="1704932080"/>
        <c:scaling>
          <c:orientation val="minMax"/>
        </c:scaling>
        <c:delete val="0"/>
        <c:axPos val="b"/>
        <c:majorGridlines>
          <c:spPr>
            <a:ln w="9525" cap="flat" cmpd="sng" algn="ctr">
              <a:noFill/>
              <a:round/>
            </a:ln>
            <a:effectLst/>
          </c:spPr>
        </c:majorGridlines>
        <c:numFmt formatCode="0.00;\-0.00;;@"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3728"/>
        <c:crosses val="autoZero"/>
        <c:crossBetween val="midCat"/>
      </c:valAx>
      <c:valAx>
        <c:axId val="1704933728"/>
        <c:scaling>
          <c:orientation val="minMax"/>
          <c:min val="0"/>
        </c:scaling>
        <c:delete val="0"/>
        <c:axPos val="l"/>
        <c:numFmt formatCode="General"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4450"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poton.com/restaurant-pos/demo?utm_source=blog&amp;utm_medium=worksheet&amp;utm_campaign=menu_eng&amp;utm_content=tool" TargetMode="Externa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png"/><Relationship Id="rId1" Type="http://schemas.openxmlformats.org/officeDocument/2006/relationships/hyperlink" Target="https://www.spoton.com/restaurant-pos/demo?utm_source=blog&amp;utm_medium=worksheet&amp;utm_campaign=menu_eng&amp;utm_content=tool" TargetMode="Externa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https://www.spoton.com/restaurant-pos/demo?utm_source=blog&amp;utm_medium=worksheet&amp;utm_campaign=menu_eng&amp;utm_content=tool" TargetMode="Externa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png"/><Relationship Id="rId1" Type="http://schemas.openxmlformats.org/officeDocument/2006/relationships/hyperlink" Target="https://www.spoton.com/restaurant-pos/demo?utm_source=blog&amp;utm_medium=worksheet&amp;utm_campaign=menu_eng&amp;utm_content=tool" TargetMode="Externa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https://www.spoton.com/restaurant-pos/demo?utm_source=blog&amp;utm_medium=worksheet&amp;utm_campaign=menu_eng&amp;utm_content=tool"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xdr:colOff>
      <xdr:row>1</xdr:row>
      <xdr:rowOff>1</xdr:rowOff>
    </xdr:from>
    <xdr:ext cx="1402079" cy="4163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396241" y="304801"/>
          <a:ext cx="1402079" cy="416375"/>
        </a:xfrm>
        <a:prstGeom prst="rect">
          <a:avLst/>
        </a:prstGeom>
        <a:noFill/>
      </xdr:spPr>
    </xdr:pic>
    <xdr:clientData fLocksWithSheet="0"/>
  </xdr:oneCellAnchor>
  <xdr:twoCellAnchor editAs="oneCell">
    <xdr:from>
      <xdr:col>10</xdr:col>
      <xdr:colOff>549700</xdr:colOff>
      <xdr:row>0</xdr:row>
      <xdr:rowOff>269100</xdr:rowOff>
    </xdr:from>
    <xdr:to>
      <xdr:col>13</xdr:col>
      <xdr:colOff>24204</xdr:colOff>
      <xdr:row>3</xdr:row>
      <xdr:rowOff>1213134</xdr:rowOff>
    </xdr:to>
    <xdr:pic>
      <xdr:nvPicPr>
        <xdr:cNvPr id="4" name="Picture 3">
          <a:extLst>
            <a:ext uri="{FF2B5EF4-FFF2-40B4-BE49-F238E27FC236}">
              <a16:creationId xmlns:a16="http://schemas.microsoft.com/office/drawing/2014/main" id="{36BF0EDA-9F06-4EB5-91C5-A1ADF9313E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93058" y="269100"/>
          <a:ext cx="4090101" cy="2716347"/>
        </a:xfrm>
        <a:prstGeom prst="rect">
          <a:avLst/>
        </a:prstGeom>
      </xdr:spPr>
    </xdr:pic>
    <xdr:clientData/>
  </xdr:twoCellAnchor>
  <xdr:twoCellAnchor editAs="oneCell">
    <xdr:from>
      <xdr:col>8</xdr:col>
      <xdr:colOff>1161023</xdr:colOff>
      <xdr:row>36</xdr:row>
      <xdr:rowOff>123181</xdr:rowOff>
    </xdr:from>
    <xdr:to>
      <xdr:col>12</xdr:col>
      <xdr:colOff>1606375</xdr:colOff>
      <xdr:row>40</xdr:row>
      <xdr:rowOff>223570</xdr:rowOff>
    </xdr:to>
    <xdr:pic>
      <xdr:nvPicPr>
        <xdr:cNvPr id="6" name="Picture 5">
          <a:hlinkClick xmlns:r="http://schemas.openxmlformats.org/officeDocument/2006/relationships" r:id="rId3"/>
          <a:extLst>
            <a:ext uri="{FF2B5EF4-FFF2-40B4-BE49-F238E27FC236}">
              <a16:creationId xmlns:a16="http://schemas.microsoft.com/office/drawing/2014/main" id="{317A593E-2B23-ADF7-0873-41155343EA4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22818" y="17696942"/>
          <a:ext cx="6339576" cy="1793722"/>
        </a:xfrm>
        <a:prstGeom prst="rect">
          <a:avLst/>
        </a:prstGeom>
      </xdr:spPr>
    </xdr:pic>
    <xdr:clientData/>
  </xdr:twoCellAnchor>
  <xdr:twoCellAnchor>
    <xdr:from>
      <xdr:col>8</xdr:col>
      <xdr:colOff>45493</xdr:colOff>
      <xdr:row>15</xdr:row>
      <xdr:rowOff>236377</xdr:rowOff>
    </xdr:from>
    <xdr:to>
      <xdr:col>13</xdr:col>
      <xdr:colOff>26643</xdr:colOff>
      <xdr:row>31</xdr:row>
      <xdr:rowOff>219508</xdr:rowOff>
    </xdr:to>
    <xdr:graphicFrame macro="">
      <xdr:nvGraphicFramePr>
        <xdr:cNvPr id="7" name="Chart 6">
          <a:extLst>
            <a:ext uri="{FF2B5EF4-FFF2-40B4-BE49-F238E27FC236}">
              <a16:creationId xmlns:a16="http://schemas.microsoft.com/office/drawing/2014/main" id="{247BF201-9416-3163-A2E3-546E90EC53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1161023</xdr:colOff>
      <xdr:row>32</xdr:row>
      <xdr:rowOff>123181</xdr:rowOff>
    </xdr:from>
    <xdr:to>
      <xdr:col>12</xdr:col>
      <xdr:colOff>1606375</xdr:colOff>
      <xdr:row>36</xdr:row>
      <xdr:rowOff>223571</xdr:rowOff>
    </xdr:to>
    <xdr:pic>
      <xdr:nvPicPr>
        <xdr:cNvPr id="4" name="Picture 3">
          <a:hlinkClick xmlns:r="http://schemas.openxmlformats.org/officeDocument/2006/relationships" r:id="rId1"/>
          <a:extLst>
            <a:ext uri="{FF2B5EF4-FFF2-40B4-BE49-F238E27FC236}">
              <a16:creationId xmlns:a16="http://schemas.microsoft.com/office/drawing/2014/main" id="{F2FC560E-3F58-C14B-9DF7-D730850E6F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01623" y="17890481"/>
          <a:ext cx="6338152" cy="1776790"/>
        </a:xfrm>
        <a:prstGeom prst="rect">
          <a:avLst/>
        </a:prstGeom>
      </xdr:spPr>
    </xdr:pic>
    <xdr:clientData/>
  </xdr:twoCellAnchor>
  <xdr:twoCellAnchor>
    <xdr:from>
      <xdr:col>8</xdr:col>
      <xdr:colOff>45493</xdr:colOff>
      <xdr:row>11</xdr:row>
      <xdr:rowOff>236377</xdr:rowOff>
    </xdr:from>
    <xdr:to>
      <xdr:col>13</xdr:col>
      <xdr:colOff>26643</xdr:colOff>
      <xdr:row>27</xdr:row>
      <xdr:rowOff>219508</xdr:rowOff>
    </xdr:to>
    <xdr:graphicFrame macro="">
      <xdr:nvGraphicFramePr>
        <xdr:cNvPr id="5" name="Chart 4">
          <a:extLst>
            <a:ext uri="{FF2B5EF4-FFF2-40B4-BE49-F238E27FC236}">
              <a16:creationId xmlns:a16="http://schemas.microsoft.com/office/drawing/2014/main" id="{E5205D6C-4DFE-324B-B8B0-CCCFFB82A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fPrintsWithSheet="0"/>
  </xdr:twoCellAnchor>
  <xdr:oneCellAnchor>
    <xdr:from>
      <xdr:col>1</xdr:col>
      <xdr:colOff>30480</xdr:colOff>
      <xdr:row>1</xdr:row>
      <xdr:rowOff>1</xdr:rowOff>
    </xdr:from>
    <xdr:ext cx="1146791" cy="340562"/>
    <xdr:pic>
      <xdr:nvPicPr>
        <xdr:cNvPr id="2" name="image1.png">
          <a:extLst>
            <a:ext uri="{FF2B5EF4-FFF2-40B4-BE49-F238E27FC236}">
              <a16:creationId xmlns:a16="http://schemas.microsoft.com/office/drawing/2014/main" id="{9FF1F765-9402-BE44-9805-8B69303AFCA1}"/>
            </a:ext>
          </a:extLst>
        </xdr:cNvPr>
        <xdr:cNvPicPr preferRelativeResize="0"/>
      </xdr:nvPicPr>
      <xdr:blipFill>
        <a:blip xmlns:r="http://schemas.openxmlformats.org/officeDocument/2006/relationships" r:embed="rId4" cstate="print"/>
        <a:stretch>
          <a:fillRect/>
        </a:stretch>
      </xdr:blipFill>
      <xdr:spPr>
        <a:xfrm>
          <a:off x="426720" y="264161"/>
          <a:ext cx="1146791" cy="340562"/>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1161023</xdr:colOff>
      <xdr:row>32</xdr:row>
      <xdr:rowOff>123181</xdr:rowOff>
    </xdr:from>
    <xdr:to>
      <xdr:col>12</xdr:col>
      <xdr:colOff>1606375</xdr:colOff>
      <xdr:row>36</xdr:row>
      <xdr:rowOff>223571</xdr:rowOff>
    </xdr:to>
    <xdr:pic>
      <xdr:nvPicPr>
        <xdr:cNvPr id="2" name="Picture 1">
          <a:hlinkClick xmlns:r="http://schemas.openxmlformats.org/officeDocument/2006/relationships" r:id="rId1"/>
          <a:extLst>
            <a:ext uri="{FF2B5EF4-FFF2-40B4-BE49-F238E27FC236}">
              <a16:creationId xmlns:a16="http://schemas.microsoft.com/office/drawing/2014/main" id="{EDA7A09D-DD97-EB4E-9E99-E49AC84D5D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01623" y="15401281"/>
          <a:ext cx="6338152" cy="1776790"/>
        </a:xfrm>
        <a:prstGeom prst="rect">
          <a:avLst/>
        </a:prstGeom>
      </xdr:spPr>
    </xdr:pic>
    <xdr:clientData/>
  </xdr:twoCellAnchor>
  <xdr:twoCellAnchor>
    <xdr:from>
      <xdr:col>8</xdr:col>
      <xdr:colOff>45493</xdr:colOff>
      <xdr:row>11</xdr:row>
      <xdr:rowOff>236377</xdr:rowOff>
    </xdr:from>
    <xdr:to>
      <xdr:col>13</xdr:col>
      <xdr:colOff>26643</xdr:colOff>
      <xdr:row>27</xdr:row>
      <xdr:rowOff>219508</xdr:rowOff>
    </xdr:to>
    <xdr:graphicFrame macro="">
      <xdr:nvGraphicFramePr>
        <xdr:cNvPr id="3" name="Chart 2">
          <a:extLst>
            <a:ext uri="{FF2B5EF4-FFF2-40B4-BE49-F238E27FC236}">
              <a16:creationId xmlns:a16="http://schemas.microsoft.com/office/drawing/2014/main" id="{2BBBA46C-CB77-8E4E-A831-BEB072537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fPrintsWithSheet="0"/>
  </xdr:twoCellAnchor>
  <xdr:oneCellAnchor>
    <xdr:from>
      <xdr:col>1</xdr:col>
      <xdr:colOff>30480</xdr:colOff>
      <xdr:row>1</xdr:row>
      <xdr:rowOff>1</xdr:rowOff>
    </xdr:from>
    <xdr:ext cx="1146791" cy="340562"/>
    <xdr:pic>
      <xdr:nvPicPr>
        <xdr:cNvPr id="4" name="image1.png">
          <a:extLst>
            <a:ext uri="{FF2B5EF4-FFF2-40B4-BE49-F238E27FC236}">
              <a16:creationId xmlns:a16="http://schemas.microsoft.com/office/drawing/2014/main" id="{464597E1-1632-9F4D-AC5E-8EB1C0906443}"/>
            </a:ext>
          </a:extLst>
        </xdr:cNvPr>
        <xdr:cNvPicPr preferRelativeResize="0"/>
      </xdr:nvPicPr>
      <xdr:blipFill>
        <a:blip xmlns:r="http://schemas.openxmlformats.org/officeDocument/2006/relationships" r:embed="rId4" cstate="print"/>
        <a:stretch>
          <a:fillRect/>
        </a:stretch>
      </xdr:blipFill>
      <xdr:spPr>
        <a:xfrm>
          <a:off x="424180" y="266701"/>
          <a:ext cx="1146791" cy="340562"/>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8</xdr:col>
      <xdr:colOff>1161023</xdr:colOff>
      <xdr:row>32</xdr:row>
      <xdr:rowOff>123181</xdr:rowOff>
    </xdr:from>
    <xdr:to>
      <xdr:col>12</xdr:col>
      <xdr:colOff>1606375</xdr:colOff>
      <xdr:row>36</xdr:row>
      <xdr:rowOff>223571</xdr:rowOff>
    </xdr:to>
    <xdr:pic>
      <xdr:nvPicPr>
        <xdr:cNvPr id="2" name="Picture 1">
          <a:hlinkClick xmlns:r="http://schemas.openxmlformats.org/officeDocument/2006/relationships" r:id="rId1"/>
          <a:extLst>
            <a:ext uri="{FF2B5EF4-FFF2-40B4-BE49-F238E27FC236}">
              <a16:creationId xmlns:a16="http://schemas.microsoft.com/office/drawing/2014/main" id="{C5FCFE66-29C2-FD44-B190-3AD69E591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01623" y="15401281"/>
          <a:ext cx="6338152" cy="1776790"/>
        </a:xfrm>
        <a:prstGeom prst="rect">
          <a:avLst/>
        </a:prstGeom>
      </xdr:spPr>
    </xdr:pic>
    <xdr:clientData/>
  </xdr:twoCellAnchor>
  <xdr:twoCellAnchor>
    <xdr:from>
      <xdr:col>8</xdr:col>
      <xdr:colOff>45493</xdr:colOff>
      <xdr:row>11</xdr:row>
      <xdr:rowOff>236377</xdr:rowOff>
    </xdr:from>
    <xdr:to>
      <xdr:col>13</xdr:col>
      <xdr:colOff>26643</xdr:colOff>
      <xdr:row>27</xdr:row>
      <xdr:rowOff>219508</xdr:rowOff>
    </xdr:to>
    <xdr:graphicFrame macro="">
      <xdr:nvGraphicFramePr>
        <xdr:cNvPr id="3" name="Chart 2">
          <a:extLst>
            <a:ext uri="{FF2B5EF4-FFF2-40B4-BE49-F238E27FC236}">
              <a16:creationId xmlns:a16="http://schemas.microsoft.com/office/drawing/2014/main" id="{0B7B1A2B-4B52-C544-B209-F63BF6409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fPrintsWithSheet="0"/>
  </xdr:twoCellAnchor>
  <xdr:oneCellAnchor>
    <xdr:from>
      <xdr:col>1</xdr:col>
      <xdr:colOff>30480</xdr:colOff>
      <xdr:row>1</xdr:row>
      <xdr:rowOff>1</xdr:rowOff>
    </xdr:from>
    <xdr:ext cx="1146791" cy="340562"/>
    <xdr:pic>
      <xdr:nvPicPr>
        <xdr:cNvPr id="4" name="image1.png">
          <a:extLst>
            <a:ext uri="{FF2B5EF4-FFF2-40B4-BE49-F238E27FC236}">
              <a16:creationId xmlns:a16="http://schemas.microsoft.com/office/drawing/2014/main" id="{A4AE4DCA-587D-9746-8FBF-9FB91AB93DB2}"/>
            </a:ext>
          </a:extLst>
        </xdr:cNvPr>
        <xdr:cNvPicPr preferRelativeResize="0"/>
      </xdr:nvPicPr>
      <xdr:blipFill>
        <a:blip xmlns:r="http://schemas.openxmlformats.org/officeDocument/2006/relationships" r:embed="rId4" cstate="print"/>
        <a:stretch>
          <a:fillRect/>
        </a:stretch>
      </xdr:blipFill>
      <xdr:spPr>
        <a:xfrm>
          <a:off x="424180" y="266701"/>
          <a:ext cx="1146791" cy="340562"/>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8</xdr:col>
      <xdr:colOff>1161023</xdr:colOff>
      <xdr:row>32</xdr:row>
      <xdr:rowOff>123181</xdr:rowOff>
    </xdr:from>
    <xdr:to>
      <xdr:col>12</xdr:col>
      <xdr:colOff>1606375</xdr:colOff>
      <xdr:row>36</xdr:row>
      <xdr:rowOff>223571</xdr:rowOff>
    </xdr:to>
    <xdr:pic>
      <xdr:nvPicPr>
        <xdr:cNvPr id="2" name="Picture 1">
          <a:hlinkClick xmlns:r="http://schemas.openxmlformats.org/officeDocument/2006/relationships" r:id="rId1"/>
          <a:extLst>
            <a:ext uri="{FF2B5EF4-FFF2-40B4-BE49-F238E27FC236}">
              <a16:creationId xmlns:a16="http://schemas.microsoft.com/office/drawing/2014/main" id="{94B4F3F1-1B3A-B14D-8AE5-AA03F6BFB4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01623" y="15401281"/>
          <a:ext cx="6338152" cy="1776790"/>
        </a:xfrm>
        <a:prstGeom prst="rect">
          <a:avLst/>
        </a:prstGeom>
      </xdr:spPr>
    </xdr:pic>
    <xdr:clientData/>
  </xdr:twoCellAnchor>
  <xdr:twoCellAnchor>
    <xdr:from>
      <xdr:col>8</xdr:col>
      <xdr:colOff>45493</xdr:colOff>
      <xdr:row>11</xdr:row>
      <xdr:rowOff>236377</xdr:rowOff>
    </xdr:from>
    <xdr:to>
      <xdr:col>13</xdr:col>
      <xdr:colOff>26643</xdr:colOff>
      <xdr:row>27</xdr:row>
      <xdr:rowOff>219508</xdr:rowOff>
    </xdr:to>
    <xdr:graphicFrame macro="">
      <xdr:nvGraphicFramePr>
        <xdr:cNvPr id="3" name="Chart 2">
          <a:extLst>
            <a:ext uri="{FF2B5EF4-FFF2-40B4-BE49-F238E27FC236}">
              <a16:creationId xmlns:a16="http://schemas.microsoft.com/office/drawing/2014/main" id="{525FA0A2-17D2-F84B-B7ED-9B52EE176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fPrintsWithSheet="0"/>
  </xdr:twoCellAnchor>
  <xdr:oneCellAnchor>
    <xdr:from>
      <xdr:col>1</xdr:col>
      <xdr:colOff>30480</xdr:colOff>
      <xdr:row>1</xdr:row>
      <xdr:rowOff>1</xdr:rowOff>
    </xdr:from>
    <xdr:ext cx="1146791" cy="340562"/>
    <xdr:pic>
      <xdr:nvPicPr>
        <xdr:cNvPr id="4" name="image1.png">
          <a:extLst>
            <a:ext uri="{FF2B5EF4-FFF2-40B4-BE49-F238E27FC236}">
              <a16:creationId xmlns:a16="http://schemas.microsoft.com/office/drawing/2014/main" id="{9A3A6D48-F1A5-4D41-80BF-489495CDBFD6}"/>
            </a:ext>
          </a:extLst>
        </xdr:cNvPr>
        <xdr:cNvPicPr preferRelativeResize="0"/>
      </xdr:nvPicPr>
      <xdr:blipFill>
        <a:blip xmlns:r="http://schemas.openxmlformats.org/officeDocument/2006/relationships" r:embed="rId4" cstate="print"/>
        <a:stretch>
          <a:fillRect/>
        </a:stretch>
      </xdr:blipFill>
      <xdr:spPr>
        <a:xfrm>
          <a:off x="424180" y="266701"/>
          <a:ext cx="1146791" cy="34056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poton.com/blog/beat-inflation-with-restaurant-menu-engineering" TargetMode="External"/><Relationship Id="rId2" Type="http://schemas.openxmlformats.org/officeDocument/2006/relationships/hyperlink" Target="https://www.spoton.com/blog/beat-inflation-with-restaurant-menu-engineering" TargetMode="External"/><Relationship Id="rId1" Type="http://schemas.openxmlformats.org/officeDocument/2006/relationships/hyperlink" Target="https://www.marginedge.com/" TargetMode="External"/><Relationship Id="rId5" Type="http://schemas.openxmlformats.org/officeDocument/2006/relationships/drawing" Target="../drawings/drawing1.xml"/><Relationship Id="rId4" Type="http://schemas.openxmlformats.org/officeDocument/2006/relationships/hyperlink" Target="https://www.spoton.com/products/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poton.com/products/reporting/" TargetMode="External"/><Relationship Id="rId2" Type="http://schemas.openxmlformats.org/officeDocument/2006/relationships/hyperlink" Target="https://www.spoton.com/blog/beat-inflation-with-restaurant-menu-engineering" TargetMode="External"/><Relationship Id="rId1" Type="http://schemas.openxmlformats.org/officeDocument/2006/relationships/hyperlink" Target="https://www.marginedge.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poton.com/products/reporting/" TargetMode="External"/><Relationship Id="rId2" Type="http://schemas.openxmlformats.org/officeDocument/2006/relationships/hyperlink" Target="https://www.spoton.com/blog/beat-inflation-with-restaurant-menu-engineering" TargetMode="External"/><Relationship Id="rId1" Type="http://schemas.openxmlformats.org/officeDocument/2006/relationships/hyperlink" Target="https://www.marginedge.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spoton.com/products/reporting/" TargetMode="External"/><Relationship Id="rId2" Type="http://schemas.openxmlformats.org/officeDocument/2006/relationships/hyperlink" Target="https://www.spoton.com/blog/beat-inflation-with-restaurant-menu-engineering" TargetMode="External"/><Relationship Id="rId1" Type="http://schemas.openxmlformats.org/officeDocument/2006/relationships/hyperlink" Target="https://www.marginedge.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spoton.com/products/reporting/" TargetMode="External"/><Relationship Id="rId2" Type="http://schemas.openxmlformats.org/officeDocument/2006/relationships/hyperlink" Target="https://www.spoton.com/blog/beat-inflation-with-restaurant-menu-engineering" TargetMode="External"/><Relationship Id="rId1" Type="http://schemas.openxmlformats.org/officeDocument/2006/relationships/hyperlink" Target="https://www.marginedge.com/"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T113"/>
  <sheetViews>
    <sheetView showGridLines="0" tabSelected="1" zoomScale="125" zoomScaleNormal="125" workbookViewId="0"/>
  </sheetViews>
  <sheetFormatPr baseColWidth="10" defaultColWidth="12.6640625" defaultRowHeight="15.75" customHeight="1" x14ac:dyDescent="0.15"/>
  <cols>
    <col min="1" max="1" width="5.1640625" style="4" customWidth="1"/>
    <col min="2" max="2" width="28.33203125" style="4" customWidth="1"/>
    <col min="3" max="3" width="11.5" style="4" customWidth="1"/>
    <col min="4" max="5" width="8.83203125" style="4" customWidth="1"/>
    <col min="6" max="6" width="12.6640625" style="40" customWidth="1"/>
    <col min="7" max="7" width="13.6640625" style="4" customWidth="1"/>
    <col min="8" max="8" width="7.33203125" style="4" customWidth="1"/>
    <col min="9" max="10" width="21.6640625" style="4" customWidth="1"/>
    <col min="11" max="11" width="7.33203125" style="4" customWidth="1"/>
    <col min="12" max="13" width="26.6640625" style="4" customWidth="1"/>
    <col min="14" max="14" width="5.1640625" style="4" customWidth="1"/>
    <col min="15" max="15" width="11.1640625" style="71" customWidth="1"/>
    <col min="16" max="17" width="8.5" style="65" customWidth="1"/>
    <col min="18" max="16384" width="12.6640625" style="4"/>
  </cols>
  <sheetData>
    <row r="1" spans="1:20" ht="24" customHeight="1" x14ac:dyDescent="0.15">
      <c r="A1" s="1"/>
      <c r="B1" s="1"/>
      <c r="C1" s="1"/>
      <c r="D1" s="1"/>
      <c r="E1" s="2"/>
      <c r="F1" s="34"/>
      <c r="G1" s="3"/>
      <c r="H1" s="3"/>
      <c r="I1" s="3"/>
      <c r="J1" s="3"/>
      <c r="K1" s="3"/>
      <c r="L1" s="3"/>
      <c r="M1" s="3"/>
      <c r="N1" s="3"/>
      <c r="O1" s="67"/>
    </row>
    <row r="2" spans="1:20" ht="36.75" customHeight="1" x14ac:dyDescent="0.15">
      <c r="A2" s="1"/>
      <c r="B2" s="5"/>
      <c r="C2" s="1"/>
      <c r="D2" s="1"/>
      <c r="E2" s="2"/>
      <c r="F2" s="34"/>
      <c r="G2" s="3"/>
      <c r="H2" s="3"/>
      <c r="I2" s="3"/>
      <c r="J2" s="3"/>
      <c r="K2" s="3"/>
      <c r="L2" s="3"/>
      <c r="M2" s="3"/>
      <c r="N2" s="3"/>
      <c r="O2" s="67"/>
    </row>
    <row r="3" spans="1:20" ht="80.25" customHeight="1" x14ac:dyDescent="0.15">
      <c r="A3" s="1"/>
      <c r="B3" s="100" t="s">
        <v>0</v>
      </c>
      <c r="C3" s="95"/>
      <c r="D3" s="95"/>
      <c r="E3" s="95"/>
      <c r="F3" s="95"/>
      <c r="G3" s="95"/>
      <c r="H3" s="95"/>
      <c r="I3" s="95"/>
      <c r="J3" s="6"/>
      <c r="K3" s="6"/>
      <c r="L3" s="93"/>
      <c r="M3" s="93"/>
      <c r="N3" s="3"/>
      <c r="O3" s="67"/>
    </row>
    <row r="4" spans="1:20" ht="98" customHeight="1" x14ac:dyDescent="0.15">
      <c r="A4" s="7"/>
      <c r="B4" s="101" t="s">
        <v>31</v>
      </c>
      <c r="C4" s="97"/>
      <c r="D4" s="97"/>
      <c r="E4" s="97"/>
      <c r="F4" s="97"/>
      <c r="G4" s="97"/>
      <c r="H4" s="97"/>
      <c r="I4" s="97"/>
      <c r="J4" s="97"/>
      <c r="K4" s="8"/>
      <c r="L4" s="93"/>
      <c r="M4" s="93"/>
      <c r="N4" s="9"/>
      <c r="O4" s="67"/>
    </row>
    <row r="5" spans="1:20" ht="20" customHeight="1" x14ac:dyDescent="0.15">
      <c r="A5" s="1"/>
      <c r="B5" s="10"/>
      <c r="C5" s="10"/>
      <c r="D5" s="10"/>
      <c r="E5" s="10"/>
      <c r="F5" s="35"/>
      <c r="G5" s="10"/>
      <c r="H5" s="10"/>
      <c r="I5" s="10"/>
      <c r="J5" s="10"/>
      <c r="K5" s="10"/>
      <c r="L5" s="11"/>
      <c r="M5" s="11"/>
      <c r="N5" s="3"/>
      <c r="O5" s="67"/>
    </row>
    <row r="6" spans="1:20" ht="20" customHeight="1" x14ac:dyDescent="0.15">
      <c r="A6" s="1"/>
      <c r="B6" s="46"/>
      <c r="C6" s="46"/>
      <c r="D6" s="46"/>
      <c r="E6" s="46"/>
      <c r="F6" s="47"/>
      <c r="G6" s="46"/>
      <c r="H6" s="46"/>
      <c r="I6" s="46"/>
      <c r="J6" s="46"/>
      <c r="K6" s="46"/>
      <c r="L6" s="45"/>
      <c r="M6" s="45"/>
      <c r="N6" s="3"/>
      <c r="O6" s="67"/>
    </row>
    <row r="7" spans="1:20" ht="28.5" customHeight="1" x14ac:dyDescent="0.15">
      <c r="A7" s="1"/>
      <c r="B7" s="48" t="s">
        <v>13</v>
      </c>
      <c r="C7" s="12"/>
      <c r="D7" s="12"/>
      <c r="E7" s="12"/>
      <c r="F7" s="36"/>
      <c r="G7" s="12"/>
      <c r="H7" s="12"/>
      <c r="I7" s="12"/>
      <c r="J7" s="12"/>
      <c r="K7" s="12"/>
      <c r="L7" s="13"/>
      <c r="M7" s="13"/>
      <c r="N7" s="3"/>
      <c r="O7" s="67"/>
    </row>
    <row r="8" spans="1:20" ht="39" customHeight="1" x14ac:dyDescent="0.15">
      <c r="A8" s="1"/>
      <c r="B8" s="102" t="s">
        <v>1</v>
      </c>
      <c r="C8" s="95"/>
      <c r="D8" s="14"/>
      <c r="E8" s="102" t="s">
        <v>2</v>
      </c>
      <c r="F8" s="95"/>
      <c r="G8" s="95"/>
      <c r="H8" s="15"/>
      <c r="I8" s="102" t="s">
        <v>3</v>
      </c>
      <c r="J8" s="95"/>
      <c r="K8" s="14"/>
      <c r="L8" s="102" t="s">
        <v>4</v>
      </c>
      <c r="M8" s="95"/>
      <c r="N8" s="14"/>
      <c r="O8" s="68"/>
    </row>
    <row r="9" spans="1:20" ht="158" customHeight="1" x14ac:dyDescent="0.15">
      <c r="A9" s="7"/>
      <c r="B9" s="103" t="s">
        <v>14</v>
      </c>
      <c r="C9" s="95"/>
      <c r="D9" s="16"/>
      <c r="E9" s="96" t="s">
        <v>33</v>
      </c>
      <c r="F9" s="97"/>
      <c r="G9" s="97"/>
      <c r="H9" s="17"/>
      <c r="I9" s="96" t="s">
        <v>15</v>
      </c>
      <c r="J9" s="95"/>
      <c r="K9" s="17"/>
      <c r="L9" s="104" t="s">
        <v>43</v>
      </c>
      <c r="M9" s="95"/>
      <c r="N9" s="17"/>
      <c r="O9" s="68"/>
    </row>
    <row r="10" spans="1:20" ht="28.5" customHeight="1" x14ac:dyDescent="0.15">
      <c r="A10" s="18"/>
      <c r="B10" s="15"/>
      <c r="C10" s="15"/>
      <c r="D10" s="15"/>
      <c r="E10" s="15"/>
      <c r="F10" s="37"/>
      <c r="G10" s="15"/>
      <c r="H10" s="15"/>
      <c r="I10" s="15"/>
      <c r="J10" s="18"/>
      <c r="K10" s="15"/>
      <c r="L10" s="18"/>
      <c r="M10" s="18"/>
      <c r="N10" s="18"/>
      <c r="O10" s="18"/>
    </row>
    <row r="11" spans="1:20" ht="36" customHeight="1" x14ac:dyDescent="0.15">
      <c r="A11" s="19"/>
      <c r="B11" s="20">
        <v>1</v>
      </c>
      <c r="C11" s="20">
        <v>2</v>
      </c>
      <c r="D11" s="98">
        <v>3</v>
      </c>
      <c r="E11" s="99"/>
      <c r="F11" s="38"/>
      <c r="G11" s="21">
        <v>5</v>
      </c>
      <c r="H11" s="22"/>
      <c r="I11" s="98">
        <v>4</v>
      </c>
      <c r="J11" s="95"/>
      <c r="K11" s="22"/>
      <c r="L11" s="102" t="s">
        <v>5</v>
      </c>
      <c r="M11" s="95"/>
      <c r="N11" s="19"/>
      <c r="O11" s="19"/>
    </row>
    <row r="12" spans="1:20" ht="51" customHeight="1" x14ac:dyDescent="0.15">
      <c r="A12" s="15"/>
      <c r="B12" s="23" t="s">
        <v>16</v>
      </c>
      <c r="C12" s="23" t="s">
        <v>6</v>
      </c>
      <c r="D12" s="60" t="s">
        <v>7</v>
      </c>
      <c r="E12" s="24" t="s">
        <v>8</v>
      </c>
      <c r="F12" s="39" t="s">
        <v>9</v>
      </c>
      <c r="G12" s="25" t="s">
        <v>10</v>
      </c>
      <c r="H12" s="15"/>
      <c r="I12" s="61" t="s">
        <v>29</v>
      </c>
      <c r="J12" s="26" t="s">
        <v>30</v>
      </c>
      <c r="K12" s="15"/>
      <c r="L12" s="96" t="s">
        <v>11</v>
      </c>
      <c r="M12" s="97"/>
      <c r="N12" s="15"/>
      <c r="O12" s="69"/>
    </row>
    <row r="13" spans="1:20" ht="33" customHeight="1" x14ac:dyDescent="0.15">
      <c r="A13" s="27"/>
      <c r="B13" s="73" t="s">
        <v>23</v>
      </c>
      <c r="C13" s="74">
        <v>900</v>
      </c>
      <c r="D13" s="75">
        <v>5</v>
      </c>
      <c r="E13" s="76">
        <v>13</v>
      </c>
      <c r="F13" s="83">
        <f>IF(OR(ISBLANK(D13),ISBLANK(E13)),0,E13-D13)</f>
        <v>8</v>
      </c>
      <c r="G13" s="84" t="str" cm="1">
        <f t="array" ref="G13">IF(OR(ISBLANK(C13),ISBLANK(D13),ISBLANK(E13),ISBLANK($I$13),ISBLANK($J$13)),"",_xlfn.IFS(AND(F13&gt;=$J$13,C13&gt;=$I$13),"Star",AND(F13&lt;$J$13,C13&gt;=$I$13),"Plow Horse",AND(F13&gt;=$J$13,C13&lt;$I$13),"Puzzle",AND(F13&lt;$J$13,C13&lt;$I$13),"Dog"))</f>
        <v>Plow Horse</v>
      </c>
      <c r="H13" s="15"/>
      <c r="I13" s="81">
        <v>700</v>
      </c>
      <c r="J13" s="82">
        <v>8.5</v>
      </c>
      <c r="K13" s="28"/>
      <c r="L13" s="97"/>
      <c r="M13" s="97"/>
      <c r="N13" s="29"/>
      <c r="O13" s="70"/>
    </row>
    <row r="14" spans="1:20" ht="33" customHeight="1" x14ac:dyDescent="0.15">
      <c r="A14" s="27"/>
      <c r="B14" s="77" t="s">
        <v>24</v>
      </c>
      <c r="C14" s="78">
        <v>600</v>
      </c>
      <c r="D14" s="79">
        <v>4.5</v>
      </c>
      <c r="E14" s="80">
        <v>15</v>
      </c>
      <c r="F14" s="83">
        <f t="shared" ref="F14:F41" si="0">IF(OR(ISBLANK(D14),ISBLANK(E14)),0,E14-D14)</f>
        <v>10.5</v>
      </c>
      <c r="G14" s="84" t="str" cm="1">
        <f t="array" ref="G14">IF(OR(ISBLANK(C14),ISBLANK(D14),ISBLANK(E14),ISBLANK($I$13),ISBLANK($J$13)),"",_xlfn.IFS(AND(F14&gt;=$J$13,C14&gt;=$I$13),"Star",AND(F14&lt;$J$13,C14&gt;=$I$13),"Plow Horse",AND(F14&gt;=$J$13,C14&lt;$I$13),"Puzzle",AND(F14&lt;$J$13,C14&lt;$I$13),"Dog"))</f>
        <v>Puzzle</v>
      </c>
      <c r="H14" s="15" t="s">
        <v>12</v>
      </c>
      <c r="I14" s="5"/>
      <c r="J14" s="5"/>
      <c r="K14" s="15"/>
      <c r="L14" s="15"/>
      <c r="M14" s="15"/>
      <c r="N14" s="29"/>
      <c r="O14" s="70"/>
    </row>
    <row r="15" spans="1:20" ht="33" customHeight="1" x14ac:dyDescent="0.15">
      <c r="A15" s="27"/>
      <c r="B15" s="73" t="s">
        <v>25</v>
      </c>
      <c r="C15" s="74">
        <v>1000</v>
      </c>
      <c r="D15" s="75">
        <v>3</v>
      </c>
      <c r="E15" s="76">
        <v>14</v>
      </c>
      <c r="F15" s="83">
        <f t="shared" si="0"/>
        <v>11</v>
      </c>
      <c r="G15" s="84" t="str" cm="1">
        <f t="array" ref="G15">IF(OR(ISBLANK(C15),ISBLANK(D15),ISBLANK(E15),ISBLANK($I$13),ISBLANK($J$13)),"",_xlfn.IFS(AND(F15&gt;=$J$13,C15&gt;=$I$13),"Star",AND(F15&lt;$J$13,C15&gt;=$I$13),"Plow Horse",AND(F15&gt;=$J$13,C15&lt;$I$13),"Puzzle",AND(F15&lt;$J$13,C15&lt;$I$13),"Dog"))</f>
        <v>Star</v>
      </c>
      <c r="H15" s="15"/>
      <c r="I15" s="94" t="s">
        <v>49</v>
      </c>
      <c r="J15" s="95"/>
      <c r="K15" s="95"/>
      <c r="L15" s="95"/>
      <c r="M15" s="95"/>
      <c r="N15" s="15"/>
      <c r="O15" s="69"/>
      <c r="R15" s="63"/>
    </row>
    <row r="16" spans="1:20" ht="33" customHeight="1" x14ac:dyDescent="0.15">
      <c r="A16" s="30"/>
      <c r="B16" s="77" t="s">
        <v>26</v>
      </c>
      <c r="C16" s="78">
        <v>400</v>
      </c>
      <c r="D16" s="79">
        <v>9</v>
      </c>
      <c r="E16" s="80">
        <v>17</v>
      </c>
      <c r="F16" s="83">
        <f t="shared" si="0"/>
        <v>8</v>
      </c>
      <c r="G16" s="84" t="str" cm="1">
        <f t="array" ref="G16">IF(OR(ISBLANK(C16),ISBLANK(D16),ISBLANK(E16),ISBLANK($I$13),ISBLANK($J$13)),"",_xlfn.IFS(AND(F16&gt;=$J$13,C16&gt;=$I$13),"Star",AND(F16&lt;$J$13,C16&gt;=$I$13),"Plow Horse",AND(F16&gt;=$J$13,C16&lt;$I$13),"Puzzle",AND(F16&lt;$J$13,C16&lt;$I$13),"Dog"))</f>
        <v>Dog</v>
      </c>
      <c r="H16" s="30"/>
      <c r="I16" s="15"/>
      <c r="J16" s="15"/>
      <c r="K16" s="31"/>
      <c r="L16" s="31"/>
      <c r="M16" s="31"/>
      <c r="N16" s="30"/>
      <c r="R16" s="62"/>
      <c r="S16" s="50"/>
      <c r="T16" s="50"/>
    </row>
    <row r="17" spans="1:20" ht="33" customHeight="1" x14ac:dyDescent="0.15">
      <c r="A17" s="30"/>
      <c r="B17" s="73"/>
      <c r="C17" s="74"/>
      <c r="D17" s="75"/>
      <c r="E17" s="76"/>
      <c r="F17" s="83">
        <f t="shared" si="0"/>
        <v>0</v>
      </c>
      <c r="G17" s="84" t="str" cm="1">
        <f t="array" ref="G17">IF(OR(ISBLANK(C17),ISBLANK(D17),ISBLANK(E17),ISBLANK($I$13),ISBLANK($J$13)),"",_xlfn.IFS(AND(F17&gt;=$J$13,C17&gt;=$I$13),"Star",AND(F17&lt;$J$13,C17&gt;=$I$13),"Plow Horse",AND(F17&gt;=$J$13,C17&lt;$I$13),"Puzzle",AND(F17&lt;$J$13,C17&lt;$I$13),"Dog"))</f>
        <v/>
      </c>
      <c r="H17" s="30"/>
      <c r="I17" s="32"/>
      <c r="J17" s="32"/>
      <c r="K17" s="33"/>
      <c r="L17" s="33"/>
      <c r="M17" s="15"/>
      <c r="N17" s="30"/>
      <c r="R17" s="62"/>
      <c r="S17" s="50"/>
      <c r="T17" s="50"/>
    </row>
    <row r="18" spans="1:20" ht="33" customHeight="1" x14ac:dyDescent="0.15">
      <c r="A18" s="30"/>
      <c r="B18" s="77"/>
      <c r="C18" s="78"/>
      <c r="D18" s="79"/>
      <c r="E18" s="80"/>
      <c r="F18" s="83">
        <f t="shared" si="0"/>
        <v>0</v>
      </c>
      <c r="G18" s="84" t="str" cm="1">
        <f t="array" ref="G18">IF(OR(ISBLANK(C18),ISBLANK(D18),ISBLANK(E18),ISBLANK($I$13),ISBLANK($J$13)),"",_xlfn.IFS(AND(F18&gt;=$J$13,C18&gt;=$I$13),"Star",AND(F18&lt;$J$13,C18&gt;=$I$13),"Plow Horse",AND(F18&gt;=$J$13,C18&lt;$I$13),"Puzzle",AND(F18&lt;$J$13,C18&lt;$I$13),"Dog"))</f>
        <v/>
      </c>
      <c r="H18" s="30"/>
      <c r="I18" s="30"/>
      <c r="J18" s="30"/>
      <c r="K18" s="30"/>
      <c r="L18" s="30"/>
      <c r="M18" s="30"/>
      <c r="N18" s="30"/>
      <c r="R18" s="62"/>
      <c r="S18" s="50"/>
      <c r="T18" s="50"/>
    </row>
    <row r="19" spans="1:20" ht="33" customHeight="1" x14ac:dyDescent="0.15">
      <c r="A19" s="30"/>
      <c r="B19" s="73"/>
      <c r="C19" s="74"/>
      <c r="D19" s="75"/>
      <c r="E19" s="76"/>
      <c r="F19" s="83">
        <f t="shared" si="0"/>
        <v>0</v>
      </c>
      <c r="G19" s="84" t="str" cm="1">
        <f t="array" ref="G19">IF(OR(ISBLANK(C19),ISBLANK(D19),ISBLANK(E19),ISBLANK($I$13),ISBLANK($J$13)),"",_xlfn.IFS(AND(F19&gt;=$J$13,C19&gt;=$I$13),"Star",AND(F19&lt;$J$13,C19&gt;=$I$13),"Plow Horse",AND(F19&gt;=$J$13,C19&lt;$I$13),"Puzzle",AND(F19&lt;$J$13,C19&lt;$I$13),"Dog"))</f>
        <v/>
      </c>
      <c r="H19" s="30"/>
      <c r="I19" s="30"/>
      <c r="J19" s="30"/>
      <c r="K19" s="30"/>
      <c r="L19" s="30"/>
      <c r="M19" s="30"/>
      <c r="N19" s="30"/>
      <c r="R19" s="62"/>
      <c r="S19" s="50"/>
      <c r="T19" s="50"/>
    </row>
    <row r="20" spans="1:20" ht="33" customHeight="1" x14ac:dyDescent="0.15">
      <c r="A20" s="30"/>
      <c r="B20" s="77"/>
      <c r="C20" s="78"/>
      <c r="D20" s="79"/>
      <c r="E20" s="80"/>
      <c r="F20" s="83">
        <f t="shared" si="0"/>
        <v>0</v>
      </c>
      <c r="G20" s="84" t="str" cm="1">
        <f t="array" ref="G20">IF(OR(ISBLANK(C20),ISBLANK(D20),ISBLANK(E20),ISBLANK($I$13),ISBLANK($J$13)),"",_xlfn.IFS(AND(F20&gt;=$J$13,C20&gt;=$I$13),"Star",AND(F20&lt;$J$13,C20&gt;=$I$13),"Plow Horse",AND(F20&gt;=$J$13,C20&lt;$I$13),"Puzzle",AND(F20&lt;$J$13,C20&lt;$I$13),"Dog"))</f>
        <v/>
      </c>
      <c r="H20" s="30"/>
      <c r="I20" s="30"/>
      <c r="J20" s="30"/>
      <c r="K20" s="30"/>
      <c r="L20" s="30"/>
      <c r="M20" s="30"/>
      <c r="N20" s="30"/>
      <c r="R20" s="62"/>
      <c r="S20" s="50"/>
      <c r="T20" s="50"/>
    </row>
    <row r="21" spans="1:20" ht="33" customHeight="1" x14ac:dyDescent="0.15">
      <c r="A21" s="30"/>
      <c r="B21" s="73"/>
      <c r="C21" s="74"/>
      <c r="D21" s="75"/>
      <c r="E21" s="76"/>
      <c r="F21" s="83">
        <f t="shared" si="0"/>
        <v>0</v>
      </c>
      <c r="G21" s="84" t="str" cm="1">
        <f t="array" ref="G21">IF(OR(ISBLANK(C21),ISBLANK(D21),ISBLANK(E21),ISBLANK($I$13),ISBLANK($J$13)),"",_xlfn.IFS(AND(F21&gt;=$J$13,C21&gt;=$I$13),"Star",AND(F21&lt;$J$13,C21&gt;=$I$13),"Plow Horse",AND(F21&gt;=$J$13,C21&lt;$I$13),"Puzzle",AND(F21&lt;$J$13,C21&lt;$I$13),"Dog"))</f>
        <v/>
      </c>
      <c r="H21" s="30"/>
      <c r="I21" s="30"/>
      <c r="J21" s="30"/>
      <c r="K21" s="30"/>
      <c r="L21" s="30"/>
      <c r="M21" s="30"/>
      <c r="N21" s="30"/>
      <c r="R21" s="62"/>
      <c r="S21" s="50"/>
      <c r="T21" s="50"/>
    </row>
    <row r="22" spans="1:20" ht="33" customHeight="1" x14ac:dyDescent="0.15">
      <c r="A22" s="30"/>
      <c r="B22" s="77"/>
      <c r="C22" s="78"/>
      <c r="D22" s="79"/>
      <c r="E22" s="80"/>
      <c r="F22" s="83">
        <f t="shared" si="0"/>
        <v>0</v>
      </c>
      <c r="G22" s="84" t="str" cm="1">
        <f t="array" ref="G22">IF(OR(ISBLANK(C22),ISBLANK(D22),ISBLANK(E22),ISBLANK($I$13),ISBLANK($J$13)),"",_xlfn.IFS(AND(F22&gt;=$J$13,C22&gt;=$I$13),"Star",AND(F22&lt;$J$13,C22&gt;=$I$13),"Plow Horse",AND(F22&gt;=$J$13,C22&lt;$I$13),"Puzzle",AND(F22&lt;$J$13,C22&lt;$I$13),"Dog"))</f>
        <v/>
      </c>
      <c r="H22" s="30"/>
      <c r="I22" s="30"/>
      <c r="J22" s="30"/>
      <c r="K22" s="30"/>
      <c r="L22" s="30"/>
      <c r="M22" s="30"/>
      <c r="N22" s="30"/>
      <c r="R22" s="63"/>
    </row>
    <row r="23" spans="1:20" ht="33" customHeight="1" x14ac:dyDescent="0.15">
      <c r="A23" s="30"/>
      <c r="B23" s="73"/>
      <c r="C23" s="74"/>
      <c r="D23" s="75"/>
      <c r="E23" s="76"/>
      <c r="F23" s="83">
        <f t="shared" si="0"/>
        <v>0</v>
      </c>
      <c r="G23" s="84" t="str" cm="1">
        <f t="array" ref="G23">IF(OR(ISBLANK(C23),ISBLANK(D23),ISBLANK(E23),ISBLANK($I$13),ISBLANK($J$13)),"",_xlfn.IFS(AND(F23&gt;=$J$13,C23&gt;=$I$13),"Star",AND(F23&lt;$J$13,C23&gt;=$I$13),"Plow Horse",AND(F23&gt;=$J$13,C23&lt;$I$13),"Puzzle",AND(F23&lt;$J$13,C23&lt;$I$13),"Dog"))</f>
        <v/>
      </c>
      <c r="H23" s="30"/>
      <c r="I23" s="30"/>
      <c r="J23" s="30"/>
      <c r="K23" s="30"/>
      <c r="L23" s="30"/>
      <c r="M23" s="30"/>
      <c r="N23" s="30"/>
      <c r="R23" s="63"/>
    </row>
    <row r="24" spans="1:20" ht="33" customHeight="1" x14ac:dyDescent="0.15">
      <c r="A24" s="30"/>
      <c r="B24" s="77"/>
      <c r="C24" s="78"/>
      <c r="D24" s="79"/>
      <c r="E24" s="80"/>
      <c r="F24" s="83">
        <f t="shared" si="0"/>
        <v>0</v>
      </c>
      <c r="G24" s="84" t="str" cm="1">
        <f t="array" ref="G24">IF(OR(ISBLANK(C24),ISBLANK(D24),ISBLANK(E24),ISBLANK($I$13),ISBLANK($J$13)),"",_xlfn.IFS(AND(F24&gt;=$J$13,C24&gt;=$I$13),"Star",AND(F24&lt;$J$13,C24&gt;=$I$13),"Plow Horse",AND(F24&gt;=$J$13,C24&lt;$I$13),"Puzzle",AND(F24&lt;$J$13,C24&lt;$I$13),"Dog"))</f>
        <v/>
      </c>
      <c r="H24" s="30"/>
      <c r="I24" s="30"/>
      <c r="J24" s="30"/>
      <c r="K24" s="30"/>
      <c r="L24" s="30"/>
      <c r="M24" s="30"/>
      <c r="N24" s="30"/>
      <c r="R24" s="63"/>
    </row>
    <row r="25" spans="1:20" ht="33" customHeight="1" x14ac:dyDescent="0.15">
      <c r="A25" s="30"/>
      <c r="B25" s="73"/>
      <c r="C25" s="74"/>
      <c r="D25" s="75"/>
      <c r="E25" s="76"/>
      <c r="F25" s="83">
        <f t="shared" si="0"/>
        <v>0</v>
      </c>
      <c r="G25" s="84" t="str" cm="1">
        <f t="array" ref="G25">IF(OR(ISBLANK(C25),ISBLANK(D25),ISBLANK(E25),ISBLANK($I$13),ISBLANK($J$13)),"",_xlfn.IFS(AND(F25&gt;=$J$13,C25&gt;=$I$13),"Star",AND(F25&lt;$J$13,C25&gt;=$I$13),"Plow Horse",AND(F25&gt;=$J$13,C25&lt;$I$13),"Puzzle",AND(F25&lt;$J$13,C25&lt;$I$13),"Dog"))</f>
        <v/>
      </c>
      <c r="H25" s="30"/>
      <c r="I25" s="30"/>
      <c r="J25" s="30"/>
      <c r="K25" s="30"/>
      <c r="L25" s="30"/>
      <c r="M25" s="30"/>
      <c r="N25" s="30"/>
      <c r="R25" s="63"/>
    </row>
    <row r="26" spans="1:20" ht="33" customHeight="1" x14ac:dyDescent="0.15">
      <c r="A26" s="30"/>
      <c r="B26" s="77"/>
      <c r="C26" s="78"/>
      <c r="D26" s="79"/>
      <c r="E26" s="80"/>
      <c r="F26" s="83">
        <f t="shared" si="0"/>
        <v>0</v>
      </c>
      <c r="G26" s="84" t="str" cm="1">
        <f t="array" ref="G26">IF(OR(ISBLANK(C26),ISBLANK(D26),ISBLANK(E26),ISBLANK($I$13),ISBLANK($J$13)),"",_xlfn.IFS(AND(F26&gt;=$J$13,C26&gt;=$I$13),"Star",AND(F26&lt;$J$13,C26&gt;=$I$13),"Plow Horse",AND(F26&gt;=$J$13,C26&lt;$I$13),"Puzzle",AND(F26&lt;$J$13,C26&lt;$I$13),"Dog"))</f>
        <v/>
      </c>
      <c r="H26" s="30"/>
      <c r="I26" s="30"/>
      <c r="J26" s="30"/>
      <c r="K26" s="30"/>
      <c r="L26" s="30"/>
      <c r="M26" s="30"/>
      <c r="N26" s="30"/>
      <c r="O26" s="64"/>
      <c r="R26" s="63"/>
    </row>
    <row r="27" spans="1:20" ht="33" customHeight="1" x14ac:dyDescent="0.15">
      <c r="A27" s="30"/>
      <c r="B27" s="73"/>
      <c r="C27" s="74"/>
      <c r="D27" s="75"/>
      <c r="E27" s="76"/>
      <c r="F27" s="83">
        <f t="shared" si="0"/>
        <v>0</v>
      </c>
      <c r="G27" s="84" t="str" cm="1">
        <f t="array" ref="G27">IF(OR(ISBLANK(C27),ISBLANK(D27),ISBLANK(E27),ISBLANK($I$13),ISBLANK($J$13)),"",_xlfn.IFS(AND(F27&gt;=$J$13,C27&gt;=$I$13),"Star",AND(F27&lt;$J$13,C27&gt;=$I$13),"Plow Horse",AND(F27&gt;=$J$13,C27&lt;$I$13),"Puzzle",AND(F27&lt;$J$13,C27&lt;$I$13),"Dog"))</f>
        <v/>
      </c>
      <c r="H27" s="30"/>
      <c r="I27" s="30"/>
      <c r="J27" s="30"/>
      <c r="K27" s="30"/>
      <c r="L27" s="30"/>
      <c r="M27" s="30"/>
      <c r="N27" s="30"/>
      <c r="O27" s="64"/>
      <c r="R27" s="63"/>
    </row>
    <row r="28" spans="1:20" ht="33" customHeight="1" x14ac:dyDescent="0.15">
      <c r="A28" s="30"/>
      <c r="B28" s="77"/>
      <c r="C28" s="78"/>
      <c r="D28" s="79"/>
      <c r="E28" s="80"/>
      <c r="F28" s="83">
        <f t="shared" si="0"/>
        <v>0</v>
      </c>
      <c r="G28" s="84" t="str" cm="1">
        <f t="array" ref="G28">IF(OR(ISBLANK(C28),ISBLANK(D28),ISBLANK(E28),ISBLANK($I$13),ISBLANK($J$13)),"",_xlfn.IFS(AND(F28&gt;=$J$13,C28&gt;=$I$13),"Star",AND(F28&lt;$J$13,C28&gt;=$I$13),"Plow Horse",AND(F28&gt;=$J$13,C28&lt;$I$13),"Puzzle",AND(F28&lt;$J$13,C28&lt;$I$13),"Dog"))</f>
        <v/>
      </c>
      <c r="H28" s="30"/>
      <c r="N28" s="30"/>
      <c r="O28" s="64"/>
    </row>
    <row r="29" spans="1:20" ht="33" customHeight="1" x14ac:dyDescent="0.15">
      <c r="A29" s="30"/>
      <c r="B29" s="73"/>
      <c r="C29" s="74"/>
      <c r="D29" s="75"/>
      <c r="E29" s="76"/>
      <c r="F29" s="83">
        <f t="shared" si="0"/>
        <v>0</v>
      </c>
      <c r="G29" s="84" t="str" cm="1">
        <f t="array" ref="G29">IF(OR(ISBLANK(C29),ISBLANK(D29),ISBLANK(E29),ISBLANK($I$13),ISBLANK($J$13)),"",_xlfn.IFS(AND(F29&gt;=$J$13,C29&gt;=$I$13),"Star",AND(F29&lt;$J$13,C29&gt;=$I$13),"Plow Horse",AND(F29&gt;=$J$13,C29&lt;$I$13),"Puzzle",AND(F29&lt;$J$13,C29&lt;$I$13),"Dog"))</f>
        <v/>
      </c>
      <c r="H29" s="30"/>
      <c r="N29" s="30"/>
      <c r="O29" s="64"/>
    </row>
    <row r="30" spans="1:20" ht="33" customHeight="1" x14ac:dyDescent="0.15">
      <c r="A30" s="30"/>
      <c r="B30" s="77"/>
      <c r="C30" s="78"/>
      <c r="D30" s="79"/>
      <c r="E30" s="80"/>
      <c r="F30" s="83">
        <f t="shared" si="0"/>
        <v>0</v>
      </c>
      <c r="G30" s="84" t="str" cm="1">
        <f t="array" ref="G30">IF(OR(ISBLANK(C30),ISBLANK(D30),ISBLANK(E30),ISBLANK($I$13),ISBLANK($J$13)),"",_xlfn.IFS(AND(F30&gt;=$J$13,C30&gt;=$I$13),"Star",AND(F30&lt;$J$13,C30&gt;=$I$13),"Plow Horse",AND(F30&gt;=$J$13,C30&lt;$I$13),"Puzzle",AND(F30&lt;$J$13,C30&lt;$I$13),"Dog"))</f>
        <v/>
      </c>
      <c r="H30" s="30"/>
      <c r="N30" s="30"/>
      <c r="O30" s="64"/>
    </row>
    <row r="31" spans="1:20" ht="33" customHeight="1" x14ac:dyDescent="0.15">
      <c r="A31" s="30"/>
      <c r="B31" s="73"/>
      <c r="C31" s="74"/>
      <c r="D31" s="75"/>
      <c r="E31" s="76"/>
      <c r="F31" s="83">
        <f t="shared" si="0"/>
        <v>0</v>
      </c>
      <c r="G31" s="84" t="str" cm="1">
        <f t="array" ref="G31">IF(OR(ISBLANK(C31),ISBLANK(D31),ISBLANK(E31),ISBLANK($I$13),ISBLANK($J$13)),"",_xlfn.IFS(AND(F31&gt;=$J$13,C31&gt;=$I$13),"Star",AND(F31&lt;$J$13,C31&gt;=$I$13),"Plow Horse",AND(F31&gt;=$J$13,C31&lt;$I$13),"Puzzle",AND(F31&lt;$J$13,C31&lt;$I$13),"Dog"))</f>
        <v/>
      </c>
      <c r="H31" s="30"/>
      <c r="N31" s="30"/>
      <c r="O31" s="64"/>
    </row>
    <row r="32" spans="1:20" ht="33" customHeight="1" x14ac:dyDescent="0.15">
      <c r="A32" s="30"/>
      <c r="B32" s="77"/>
      <c r="C32" s="78"/>
      <c r="D32" s="79"/>
      <c r="E32" s="80"/>
      <c r="F32" s="83">
        <f t="shared" si="0"/>
        <v>0</v>
      </c>
      <c r="G32" s="84" t="str" cm="1">
        <f t="array" ref="G32">IF(OR(ISBLANK(C32),ISBLANK(D32),ISBLANK(E32),ISBLANK($I$13),ISBLANK($J$13)),"",_xlfn.IFS(AND(F32&gt;=$J$13,C32&gt;=$I$13),"Star",AND(F32&lt;$J$13,C32&gt;=$I$13),"Plow Horse",AND(F32&gt;=$J$13,C32&lt;$I$13),"Puzzle",AND(F32&lt;$J$13,C32&lt;$I$13),"Dog"))</f>
        <v/>
      </c>
      <c r="H32" s="30"/>
      <c r="N32" s="30"/>
      <c r="O32" s="64"/>
    </row>
    <row r="33" spans="1:19" ht="33" customHeight="1" x14ac:dyDescent="0.15">
      <c r="A33" s="30"/>
      <c r="B33" s="73"/>
      <c r="C33" s="74"/>
      <c r="D33" s="75"/>
      <c r="E33" s="76"/>
      <c r="F33" s="83">
        <f t="shared" si="0"/>
        <v>0</v>
      </c>
      <c r="G33" s="84" t="str" cm="1">
        <f t="array" ref="G33">IF(OR(ISBLANK(C33),ISBLANK(D33),ISBLANK(E33),ISBLANK($I$13),ISBLANK($J$13)),"",_xlfn.IFS(AND(F33&gt;=$J$13,C33&gt;=$I$13),"Star",AND(F33&lt;$J$13,C33&gt;=$I$13),"Plow Horse",AND(F33&gt;=$J$13,C33&lt;$I$13),"Puzzle",AND(F33&lt;$J$13,C33&lt;$I$13),"Dog"))</f>
        <v/>
      </c>
      <c r="H33" s="30"/>
      <c r="N33" s="30"/>
      <c r="O33" s="64"/>
    </row>
    <row r="34" spans="1:19" ht="33" customHeight="1" x14ac:dyDescent="0.15">
      <c r="A34" s="30"/>
      <c r="B34" s="77"/>
      <c r="C34" s="78"/>
      <c r="D34" s="79"/>
      <c r="E34" s="80"/>
      <c r="F34" s="83">
        <f t="shared" si="0"/>
        <v>0</v>
      </c>
      <c r="G34" s="84" t="str" cm="1">
        <f t="array" ref="G34">IF(OR(ISBLANK(C34),ISBLANK(D34),ISBLANK(E34),ISBLANK($I$13),ISBLANK($J$13)),"",_xlfn.IFS(AND(F34&gt;=$J$13,C34&gt;=$I$13),"Star",AND(F34&lt;$J$13,C34&gt;=$I$13),"Plow Horse",AND(F34&gt;=$J$13,C34&lt;$I$13),"Puzzle",AND(F34&lt;$J$13,C34&lt;$I$13),"Dog"))</f>
        <v/>
      </c>
      <c r="H34" s="30"/>
      <c r="N34" s="30"/>
      <c r="O34" s="64"/>
    </row>
    <row r="35" spans="1:19" ht="33" customHeight="1" x14ac:dyDescent="0.15">
      <c r="A35" s="30"/>
      <c r="B35" s="73"/>
      <c r="C35" s="74"/>
      <c r="D35" s="75"/>
      <c r="E35" s="76"/>
      <c r="F35" s="83">
        <f t="shared" si="0"/>
        <v>0</v>
      </c>
      <c r="G35" s="84" t="str" cm="1">
        <f t="array" ref="G35">IF(OR(ISBLANK(C35),ISBLANK(D35),ISBLANK(E35),ISBLANK($I$13),ISBLANK($J$13)),"",_xlfn.IFS(AND(F35&gt;=$J$13,C35&gt;=$I$13),"Star",AND(F35&lt;$J$13,C35&gt;=$I$13),"Plow Horse",AND(F35&gt;=$J$13,C35&lt;$I$13),"Puzzle",AND(F35&lt;$J$13,C35&lt;$I$13),"Dog"))</f>
        <v/>
      </c>
      <c r="H35" s="30"/>
      <c r="N35" s="30"/>
      <c r="O35" s="64"/>
    </row>
    <row r="36" spans="1:19" ht="33" customHeight="1" x14ac:dyDescent="0.15">
      <c r="A36" s="30"/>
      <c r="B36" s="77"/>
      <c r="C36" s="78"/>
      <c r="D36" s="79"/>
      <c r="E36" s="80"/>
      <c r="F36" s="83">
        <f t="shared" si="0"/>
        <v>0</v>
      </c>
      <c r="G36" s="84" t="str" cm="1">
        <f t="array" ref="G36">IF(OR(ISBLANK(C36),ISBLANK(D36),ISBLANK(E36),ISBLANK($I$13),ISBLANK($J$13)),"",_xlfn.IFS(AND(F36&gt;=$J$13,C36&gt;=$I$13),"Star",AND(F36&lt;$J$13,C36&gt;=$I$13),"Plow Horse",AND(F36&gt;=$J$13,C36&lt;$I$13),"Puzzle",AND(F36&lt;$J$13,C36&lt;$I$13),"Dog"))</f>
        <v/>
      </c>
      <c r="H36" s="30"/>
      <c r="I36" s="49"/>
      <c r="J36" s="58"/>
      <c r="K36" s="58"/>
      <c r="L36" s="58"/>
      <c r="M36" s="58"/>
      <c r="N36" s="30"/>
      <c r="O36" s="64"/>
    </row>
    <row r="37" spans="1:19" ht="33" customHeight="1" x14ac:dyDescent="0.15">
      <c r="A37" s="30"/>
      <c r="B37" s="73"/>
      <c r="C37" s="74"/>
      <c r="D37" s="75"/>
      <c r="E37" s="76"/>
      <c r="F37" s="83">
        <f t="shared" si="0"/>
        <v>0</v>
      </c>
      <c r="G37" s="84" t="str" cm="1">
        <f t="array" ref="G37">IF(OR(ISBLANK(C37),ISBLANK(D37),ISBLANK(E37),ISBLANK($I$13),ISBLANK($J$13)),"",_xlfn.IFS(AND(F37&gt;=$J$13,C37&gt;=$I$13),"Star",AND(F37&lt;$J$13,C37&gt;=$I$13),"Plow Horse",AND(F37&gt;=$J$13,C37&lt;$I$13),"Puzzle",AND(F37&lt;$J$13,C37&lt;$I$13),"Dog"))</f>
        <v/>
      </c>
      <c r="H37" s="30"/>
      <c r="I37" s="58"/>
      <c r="J37" s="59"/>
      <c r="K37" s="59"/>
      <c r="L37" s="59"/>
      <c r="M37" s="58"/>
      <c r="N37" s="30"/>
      <c r="O37" s="64"/>
    </row>
    <row r="38" spans="1:19" ht="33" customHeight="1" x14ac:dyDescent="0.15">
      <c r="A38" s="30"/>
      <c r="B38" s="77"/>
      <c r="C38" s="78"/>
      <c r="D38" s="79"/>
      <c r="E38" s="80"/>
      <c r="F38" s="83">
        <f t="shared" si="0"/>
        <v>0</v>
      </c>
      <c r="G38" s="84" t="str" cm="1">
        <f t="array" ref="G38">IF(OR(ISBLANK(C38),ISBLANK(D38),ISBLANK(E38),ISBLANK($I$13),ISBLANK($J$13)),"",_xlfn.IFS(AND(F38&gt;=$J$13,C38&gt;=$I$13),"Star",AND(F38&lt;$J$13,C38&gt;=$I$13),"Plow Horse",AND(F38&gt;=$J$13,C38&lt;$I$13),"Puzzle",AND(F38&lt;$J$13,C38&lt;$I$13),"Dog"))</f>
        <v/>
      </c>
      <c r="H38" s="30"/>
      <c r="I38" s="58"/>
      <c r="J38" s="59"/>
      <c r="K38" s="59"/>
      <c r="L38" s="59"/>
      <c r="M38" s="58"/>
      <c r="N38" s="30"/>
      <c r="O38" s="64"/>
    </row>
    <row r="39" spans="1:19" ht="33" customHeight="1" x14ac:dyDescent="0.15">
      <c r="A39" s="30"/>
      <c r="B39" s="73"/>
      <c r="C39" s="74"/>
      <c r="D39" s="75"/>
      <c r="E39" s="76"/>
      <c r="F39" s="83">
        <f t="shared" si="0"/>
        <v>0</v>
      </c>
      <c r="G39" s="84" t="str" cm="1">
        <f t="array" ref="G39">IF(OR(ISBLANK(C39),ISBLANK(D39),ISBLANK(E39),ISBLANK($I$13),ISBLANK($J$13)),"",_xlfn.IFS(AND(F39&gt;=$J$13,C39&gt;=$I$13),"Star",AND(F39&lt;$J$13,C39&gt;=$I$13),"Plow Horse",AND(F39&gt;=$J$13,C39&lt;$I$13),"Puzzle",AND(F39&lt;$J$13,C39&lt;$I$13),"Dog"))</f>
        <v/>
      </c>
      <c r="H39" s="30"/>
      <c r="I39" s="58"/>
      <c r="J39" s="59"/>
      <c r="K39" s="59"/>
      <c r="L39" s="59"/>
      <c r="M39" s="58"/>
      <c r="N39" s="30"/>
      <c r="O39" s="64"/>
    </row>
    <row r="40" spans="1:19" ht="33" customHeight="1" x14ac:dyDescent="0.15">
      <c r="A40" s="30"/>
      <c r="B40" s="77"/>
      <c r="C40" s="78"/>
      <c r="D40" s="79"/>
      <c r="E40" s="80"/>
      <c r="F40" s="83">
        <f t="shared" si="0"/>
        <v>0</v>
      </c>
      <c r="G40" s="84" t="str" cm="1">
        <f t="array" ref="G40">IF(OR(ISBLANK(C40),ISBLANK(D40),ISBLANK(E40),ISBLANK($I$13),ISBLANK($J$13)),"",_xlfn.IFS(AND(F40&gt;=$J$13,C40&gt;=$I$13),"Star",AND(F40&lt;$J$13,C40&gt;=$I$13),"Plow Horse",AND(F40&gt;=$J$13,C40&lt;$I$13),"Puzzle",AND(F40&lt;$J$13,C40&lt;$I$13),"Dog"))</f>
        <v/>
      </c>
      <c r="H40" s="30"/>
      <c r="I40" s="58"/>
      <c r="J40" s="59"/>
      <c r="K40" s="59"/>
      <c r="L40" s="59"/>
      <c r="M40" s="58"/>
      <c r="N40" s="30"/>
      <c r="O40" s="64"/>
      <c r="P40" s="66"/>
      <c r="Q40" s="66"/>
    </row>
    <row r="41" spans="1:19" ht="33" customHeight="1" x14ac:dyDescent="0.15">
      <c r="A41" s="30"/>
      <c r="B41" s="73"/>
      <c r="C41" s="74"/>
      <c r="D41" s="75"/>
      <c r="E41" s="76"/>
      <c r="F41" s="83">
        <f t="shared" si="0"/>
        <v>0</v>
      </c>
      <c r="G41" s="84" t="str" cm="1">
        <f t="array" ref="G41">IF(OR(ISBLANK(C41),ISBLANK(D41),ISBLANK(E41),ISBLANK($I$13),ISBLANK($J$13)),"",_xlfn.IFS(AND(F41&gt;=$J$13,C41&gt;=$I$13),"Star",AND(F41&lt;$J$13,C41&gt;=$I$13),"Plow Horse",AND(F41&gt;=$J$13,C41&lt;$I$13),"Puzzle",AND(F41&lt;$J$13,C41&lt;$I$13),"Dog"))</f>
        <v/>
      </c>
      <c r="H41" s="30"/>
      <c r="I41" s="58"/>
      <c r="J41" s="58"/>
      <c r="K41" s="58"/>
      <c r="L41" s="58"/>
      <c r="M41" s="58"/>
      <c r="N41" s="30"/>
      <c r="O41" s="64"/>
      <c r="R41" s="57"/>
      <c r="S41" s="57"/>
    </row>
    <row r="42" spans="1:19" s="57" customFormat="1" ht="33" customHeight="1" x14ac:dyDescent="0.15">
      <c r="A42" s="51"/>
      <c r="B42" s="52"/>
      <c r="C42" s="53"/>
      <c r="D42" s="54"/>
      <c r="E42" s="54"/>
      <c r="F42" s="55" t="str">
        <f t="shared" ref="F42" si="1">IF(OR(ISBLANK(D42),ISBLANK(E42)),"",E42-D42)</f>
        <v/>
      </c>
      <c r="G42" s="56" t="str">
        <f t="shared" ref="G42" si="2">IF(OR(ISBLANK(F42),ISBLANK(C42),ISBLANK($I$13),ISBLANK($J$13)),"",_xlfn.IFS(AND(F42&gt;=$J$13,C42&gt;=$I$13),"Star",AND(F42&lt;$J$13,C42&gt;=$I$13),"Plow Horse",AND(F42&gt;=$J$13,C42&lt;$I$13),"Puzzle",AND(F42&lt;$J$13,C42&lt;$I$13),"Dog"))</f>
        <v/>
      </c>
      <c r="H42" s="51"/>
      <c r="I42" s="51"/>
      <c r="J42" s="51"/>
      <c r="K42" s="51"/>
      <c r="L42" s="51"/>
      <c r="M42" s="51"/>
      <c r="N42" s="51"/>
      <c r="O42" s="53"/>
      <c r="P42" s="65"/>
      <c r="Q42" s="65"/>
      <c r="R42" s="4"/>
      <c r="S42" s="4"/>
    </row>
    <row r="43" spans="1:19" ht="15.75" customHeight="1" x14ac:dyDescent="0.15">
      <c r="B43" s="63"/>
      <c r="C43" s="63"/>
      <c r="D43" s="63"/>
      <c r="E43" s="63"/>
      <c r="F43" s="72"/>
    </row>
    <row r="44" spans="1:19" ht="15.75" customHeight="1" x14ac:dyDescent="0.15">
      <c r="B44" s="63"/>
      <c r="C44" s="63"/>
      <c r="D44" s="63"/>
      <c r="E44" s="63"/>
      <c r="F44" s="72"/>
    </row>
    <row r="45" spans="1:19" ht="15.75" customHeight="1" x14ac:dyDescent="0.15">
      <c r="B45" s="63"/>
      <c r="C45" s="63"/>
      <c r="D45" s="63"/>
      <c r="E45" s="63"/>
      <c r="F45" s="72"/>
      <c r="G45" s="63"/>
      <c r="H45" s="63"/>
      <c r="I45" s="63"/>
    </row>
    <row r="46" spans="1:19" ht="15.75" customHeight="1" x14ac:dyDescent="0.15">
      <c r="B46" s="63"/>
      <c r="C46" s="63"/>
      <c r="D46" s="63"/>
      <c r="E46" s="63"/>
      <c r="F46" s="72"/>
      <c r="G46" s="63"/>
      <c r="H46" s="63"/>
      <c r="I46" s="63"/>
    </row>
    <row r="47" spans="1:19" ht="15.75" customHeight="1" x14ac:dyDescent="0.15">
      <c r="B47" s="63"/>
      <c r="C47" s="63"/>
      <c r="D47" s="63"/>
      <c r="E47" s="63"/>
      <c r="F47" s="72"/>
      <c r="G47" s="63"/>
      <c r="H47" s="63"/>
      <c r="I47" s="63"/>
    </row>
    <row r="48" spans="1:19" ht="15.75" customHeight="1" x14ac:dyDescent="0.15">
      <c r="B48" s="63"/>
      <c r="C48" s="63"/>
      <c r="D48" s="63"/>
      <c r="E48" s="63"/>
      <c r="F48" s="72"/>
      <c r="G48" s="63"/>
      <c r="H48" s="63"/>
      <c r="I48" s="63"/>
    </row>
    <row r="49" spans="2:9" ht="15.75" customHeight="1" x14ac:dyDescent="0.15">
      <c r="B49" s="85"/>
      <c r="C49" s="86" t="s">
        <v>17</v>
      </c>
      <c r="D49" s="86" t="s">
        <v>18</v>
      </c>
      <c r="E49" s="63"/>
      <c r="F49" s="72"/>
      <c r="G49" s="63"/>
      <c r="H49" s="63"/>
      <c r="I49" s="63"/>
    </row>
    <row r="50" spans="2:9" ht="15.75" customHeight="1" x14ac:dyDescent="0.15">
      <c r="B50" s="85" t="s">
        <v>20</v>
      </c>
      <c r="C50" s="87">
        <f>IF(MIN(F13:F41)&gt;0,0,MIN(F13:F41)+(MIN(F13:F41)*0.15))</f>
        <v>0</v>
      </c>
      <c r="D50" s="87">
        <f>IF(I13=0,500,I13)</f>
        <v>700</v>
      </c>
      <c r="E50" s="63"/>
      <c r="F50" s="72"/>
      <c r="G50" s="63"/>
      <c r="H50" s="63"/>
      <c r="I50" s="63"/>
    </row>
    <row r="51" spans="2:9" ht="15.75" customHeight="1" x14ac:dyDescent="0.15">
      <c r="B51" s="85"/>
      <c r="C51" s="87">
        <f>IF(MAX(F13:F41)=0,15,MAX(F13:F41)+(MAX(F13:F41)*0.15))</f>
        <v>12.65</v>
      </c>
      <c r="D51" s="87">
        <f>D50</f>
        <v>700</v>
      </c>
      <c r="E51" s="63"/>
      <c r="F51" s="72"/>
      <c r="G51" s="63"/>
      <c r="H51" s="63"/>
      <c r="I51" s="63"/>
    </row>
    <row r="52" spans="2:9" ht="15.75" customHeight="1" x14ac:dyDescent="0.15">
      <c r="B52" s="85" t="s">
        <v>19</v>
      </c>
      <c r="C52" s="87">
        <f>IF(J13=0,7.5,J13)</f>
        <v>8.5</v>
      </c>
      <c r="D52" s="87">
        <v>0</v>
      </c>
      <c r="E52" s="63"/>
      <c r="F52" s="72"/>
      <c r="G52" s="63"/>
      <c r="H52" s="63"/>
      <c r="I52" s="63"/>
    </row>
    <row r="53" spans="2:9" ht="15.75" customHeight="1" x14ac:dyDescent="0.15">
      <c r="B53" s="85"/>
      <c r="C53" s="87">
        <f>C52</f>
        <v>8.5</v>
      </c>
      <c r="D53" s="87">
        <f>IF(MAX(C13:C41)=0,1000,MAX(C13:C41)+(MAX(C13:C41)*0.15))</f>
        <v>1150</v>
      </c>
      <c r="E53" s="63"/>
      <c r="F53" s="72"/>
      <c r="G53" s="63"/>
      <c r="H53" s="63"/>
      <c r="I53" s="63"/>
    </row>
    <row r="54" spans="2:9" ht="15.75" customHeight="1" x14ac:dyDescent="0.15">
      <c r="B54" s="85" t="s">
        <v>21</v>
      </c>
      <c r="C54" s="88">
        <f>C51-(C51*0.05)</f>
        <v>12.0175</v>
      </c>
      <c r="D54" s="88">
        <f>D53-(D53*0.05)</f>
        <v>1092.5</v>
      </c>
      <c r="E54" s="63"/>
      <c r="F54" s="72"/>
      <c r="G54" s="63"/>
      <c r="H54" s="63"/>
      <c r="I54" s="63"/>
    </row>
    <row r="55" spans="2:9" ht="15.75" customHeight="1" x14ac:dyDescent="0.15">
      <c r="B55" s="85" t="s">
        <v>22</v>
      </c>
      <c r="C55" s="88">
        <f>IF(C50&gt;=0,C51*0.05,C50-(C50*0.05))</f>
        <v>0.63250000000000006</v>
      </c>
      <c r="D55" s="88">
        <f>D54</f>
        <v>1092.5</v>
      </c>
      <c r="E55" s="63"/>
      <c r="F55" s="72"/>
      <c r="G55" s="63"/>
      <c r="H55" s="63"/>
      <c r="I55" s="63"/>
    </row>
    <row r="56" spans="2:9" ht="15.75" customHeight="1" x14ac:dyDescent="0.15">
      <c r="B56" s="85" t="s">
        <v>27</v>
      </c>
      <c r="C56" s="88">
        <f>C54</f>
        <v>12.0175</v>
      </c>
      <c r="D56" s="88">
        <f>D53*0.07</f>
        <v>80.500000000000014</v>
      </c>
      <c r="E56" s="63"/>
      <c r="F56" s="72"/>
      <c r="G56" s="63"/>
      <c r="H56" s="63"/>
      <c r="I56" s="63"/>
    </row>
    <row r="57" spans="2:9" ht="15.75" customHeight="1" x14ac:dyDescent="0.15">
      <c r="B57" s="85" t="s">
        <v>28</v>
      </c>
      <c r="C57" s="88">
        <f>C55</f>
        <v>0.63250000000000006</v>
      </c>
      <c r="D57" s="88">
        <f>D56</f>
        <v>80.500000000000014</v>
      </c>
      <c r="E57" s="63"/>
      <c r="F57" s="72"/>
      <c r="G57" s="63"/>
      <c r="H57" s="63"/>
      <c r="I57" s="63"/>
    </row>
    <row r="58" spans="2:9" ht="15.75" customHeight="1" x14ac:dyDescent="0.15">
      <c r="B58" s="63"/>
      <c r="C58" s="63"/>
      <c r="D58" s="63"/>
      <c r="E58" s="63"/>
      <c r="F58" s="72"/>
      <c r="G58" s="63"/>
      <c r="H58" s="63"/>
      <c r="I58" s="63"/>
    </row>
    <row r="59" spans="2:9" ht="15.75" customHeight="1" x14ac:dyDescent="0.15">
      <c r="B59" s="63"/>
      <c r="C59" s="63"/>
      <c r="D59" s="63"/>
      <c r="E59" s="63"/>
      <c r="F59" s="72"/>
      <c r="G59" s="63"/>
      <c r="H59" s="63"/>
      <c r="I59" s="63"/>
    </row>
    <row r="60" spans="2:9" ht="15.75" customHeight="1" x14ac:dyDescent="0.15">
      <c r="B60" s="63"/>
      <c r="C60" s="63"/>
      <c r="D60" s="63"/>
      <c r="E60" s="63"/>
      <c r="F60" s="72"/>
      <c r="G60" s="63"/>
      <c r="H60" s="63"/>
      <c r="I60" s="63"/>
    </row>
    <row r="61" spans="2:9" ht="15.75" customHeight="1" x14ac:dyDescent="0.15">
      <c r="B61" s="63"/>
      <c r="C61" s="63"/>
      <c r="D61" s="63"/>
      <c r="E61" s="63"/>
      <c r="F61" s="72"/>
      <c r="G61" s="63"/>
      <c r="H61" s="63"/>
      <c r="I61" s="63"/>
    </row>
    <row r="62" spans="2:9" ht="15.75" customHeight="1" x14ac:dyDescent="0.15">
      <c r="B62" s="63"/>
      <c r="C62" s="63"/>
      <c r="D62" s="63"/>
      <c r="E62" s="63"/>
      <c r="F62" s="72"/>
      <c r="G62" s="63"/>
      <c r="H62" s="63"/>
      <c r="I62" s="63"/>
    </row>
    <row r="63" spans="2:9" ht="15.75" customHeight="1" x14ac:dyDescent="0.15">
      <c r="B63" s="63"/>
      <c r="C63" s="63"/>
      <c r="D63" s="63"/>
      <c r="E63" s="63"/>
      <c r="F63" s="72"/>
      <c r="G63" s="63"/>
      <c r="H63" s="63"/>
      <c r="I63" s="63"/>
    </row>
    <row r="64" spans="2:9" ht="15.75" customHeight="1" x14ac:dyDescent="0.15">
      <c r="B64" s="63"/>
      <c r="C64" s="63"/>
      <c r="D64" s="63"/>
      <c r="E64" s="63"/>
      <c r="F64" s="72"/>
      <c r="G64" s="63"/>
      <c r="H64" s="63"/>
      <c r="I64" s="63"/>
    </row>
    <row r="65" spans="2:9" ht="15.75" customHeight="1" x14ac:dyDescent="0.15">
      <c r="B65" s="63"/>
      <c r="C65" s="63"/>
      <c r="D65" s="63"/>
      <c r="E65" s="63"/>
      <c r="F65" s="72"/>
      <c r="G65" s="63"/>
      <c r="H65" s="63"/>
      <c r="I65" s="63"/>
    </row>
    <row r="66" spans="2:9" ht="15.75" customHeight="1" x14ac:dyDescent="0.15">
      <c r="B66" s="63"/>
      <c r="C66" s="63"/>
      <c r="D66" s="63"/>
      <c r="E66" s="63"/>
      <c r="F66" s="72"/>
      <c r="G66" s="63"/>
      <c r="H66" s="63"/>
      <c r="I66" s="63"/>
    </row>
    <row r="67" spans="2:9" ht="15.75" customHeight="1" x14ac:dyDescent="0.15">
      <c r="B67" s="63"/>
      <c r="C67" s="63"/>
      <c r="D67" s="63"/>
      <c r="E67" s="63"/>
      <c r="F67" s="72"/>
      <c r="G67" s="63"/>
      <c r="H67" s="63"/>
      <c r="I67" s="63"/>
    </row>
    <row r="68" spans="2:9" ht="15.75" customHeight="1" x14ac:dyDescent="0.15">
      <c r="B68" s="63"/>
      <c r="C68" s="63"/>
      <c r="D68" s="63"/>
      <c r="E68" s="63"/>
      <c r="F68" s="72"/>
      <c r="G68" s="63"/>
      <c r="H68" s="63"/>
      <c r="I68" s="63"/>
    </row>
    <row r="69" spans="2:9" ht="15.75" customHeight="1" x14ac:dyDescent="0.15">
      <c r="B69" s="63"/>
      <c r="C69" s="63"/>
      <c r="D69" s="63"/>
      <c r="E69" s="63"/>
      <c r="F69" s="72"/>
      <c r="G69" s="63"/>
      <c r="H69" s="63"/>
      <c r="I69" s="63"/>
    </row>
    <row r="70" spans="2:9" ht="15.75" customHeight="1" x14ac:dyDescent="0.15">
      <c r="B70" s="63"/>
      <c r="C70" s="63"/>
      <c r="D70" s="63"/>
      <c r="E70" s="63"/>
      <c r="F70" s="72"/>
      <c r="G70" s="63"/>
      <c r="H70" s="63"/>
      <c r="I70" s="63"/>
    </row>
    <row r="71" spans="2:9" ht="15.75" customHeight="1" x14ac:dyDescent="0.15">
      <c r="B71" s="63"/>
      <c r="C71" s="63"/>
      <c r="D71" s="63"/>
      <c r="E71" s="63"/>
      <c r="F71" s="72"/>
      <c r="G71" s="63"/>
      <c r="H71" s="63"/>
      <c r="I71" s="63"/>
    </row>
    <row r="72" spans="2:9" ht="15.75" customHeight="1" x14ac:dyDescent="0.15">
      <c r="B72" s="63"/>
      <c r="C72" s="63"/>
      <c r="D72" s="63"/>
      <c r="E72" s="63"/>
      <c r="F72" s="72"/>
      <c r="G72" s="63"/>
      <c r="H72" s="63"/>
      <c r="I72" s="63"/>
    </row>
    <row r="73" spans="2:9" ht="15.75" customHeight="1" x14ac:dyDescent="0.15">
      <c r="B73" s="63"/>
      <c r="C73" s="63"/>
      <c r="D73" s="63"/>
      <c r="E73" s="63"/>
      <c r="F73" s="72"/>
      <c r="G73" s="63"/>
      <c r="H73" s="63"/>
      <c r="I73" s="63"/>
    </row>
    <row r="74" spans="2:9" ht="15.75" customHeight="1" x14ac:dyDescent="0.15">
      <c r="B74" s="63"/>
      <c r="C74" s="63"/>
      <c r="D74" s="63"/>
      <c r="E74" s="63"/>
      <c r="F74" s="72"/>
      <c r="G74" s="63"/>
      <c r="H74" s="63"/>
      <c r="I74" s="63"/>
    </row>
    <row r="75" spans="2:9" ht="15.75" customHeight="1" x14ac:dyDescent="0.15">
      <c r="B75" s="63"/>
      <c r="C75" s="63"/>
      <c r="D75" s="63"/>
      <c r="E75" s="63"/>
      <c r="F75" s="72"/>
      <c r="G75" s="63"/>
      <c r="H75" s="63"/>
      <c r="I75" s="63"/>
    </row>
    <row r="76" spans="2:9" ht="15.75" customHeight="1" x14ac:dyDescent="0.15">
      <c r="B76" s="63"/>
      <c r="C76" s="63"/>
      <c r="D76" s="63"/>
      <c r="E76" s="63"/>
      <c r="F76" s="72"/>
      <c r="G76" s="63"/>
      <c r="H76" s="63"/>
      <c r="I76" s="63"/>
    </row>
    <row r="77" spans="2:9" ht="15.75" customHeight="1" x14ac:dyDescent="0.15">
      <c r="B77" s="63"/>
      <c r="C77" s="63"/>
      <c r="D77" s="63"/>
      <c r="E77" s="63"/>
      <c r="F77" s="72"/>
      <c r="G77" s="63"/>
      <c r="H77" s="63"/>
      <c r="I77" s="63"/>
    </row>
    <row r="78" spans="2:9" ht="15.75" customHeight="1" x14ac:dyDescent="0.15">
      <c r="B78" s="63"/>
      <c r="C78" s="63"/>
      <c r="D78" s="63"/>
      <c r="E78" s="63"/>
      <c r="F78" s="72"/>
      <c r="G78" s="63"/>
      <c r="H78" s="63"/>
      <c r="I78" s="63"/>
    </row>
    <row r="79" spans="2:9" ht="15.75" customHeight="1" x14ac:dyDescent="0.15">
      <c r="B79" s="63"/>
      <c r="C79" s="63"/>
      <c r="D79" s="63"/>
      <c r="E79" s="63"/>
      <c r="F79" s="72"/>
      <c r="G79" s="63"/>
      <c r="H79" s="63"/>
      <c r="I79" s="63"/>
    </row>
    <row r="80" spans="2:9" ht="15.75" customHeight="1" x14ac:dyDescent="0.15">
      <c r="B80" s="63"/>
      <c r="C80" s="63"/>
      <c r="D80" s="63"/>
      <c r="E80" s="63"/>
      <c r="F80" s="72"/>
      <c r="G80" s="63"/>
      <c r="H80" s="63"/>
      <c r="I80" s="63"/>
    </row>
    <row r="81" spans="2:9" ht="15.75" customHeight="1" x14ac:dyDescent="0.15">
      <c r="B81" s="63"/>
      <c r="C81" s="63"/>
      <c r="D81" s="63"/>
      <c r="E81" s="63"/>
      <c r="F81" s="72"/>
      <c r="G81" s="63"/>
      <c r="H81" s="63"/>
      <c r="I81" s="63"/>
    </row>
    <row r="82" spans="2:9" ht="15.75" customHeight="1" x14ac:dyDescent="0.15">
      <c r="B82" s="63"/>
      <c r="C82" s="63"/>
      <c r="D82" s="63"/>
      <c r="E82" s="63"/>
      <c r="F82" s="72"/>
      <c r="G82" s="63"/>
      <c r="H82" s="63"/>
      <c r="I82" s="63"/>
    </row>
    <row r="83" spans="2:9" ht="15.75" customHeight="1" x14ac:dyDescent="0.15">
      <c r="B83" s="63"/>
      <c r="C83" s="63"/>
      <c r="D83" s="63"/>
      <c r="E83" s="63"/>
      <c r="F83" s="72"/>
      <c r="G83" s="63"/>
      <c r="H83" s="63"/>
      <c r="I83" s="63"/>
    </row>
    <row r="84" spans="2:9" ht="15.75" customHeight="1" x14ac:dyDescent="0.15">
      <c r="B84" s="63"/>
      <c r="C84" s="63"/>
      <c r="D84" s="63"/>
      <c r="E84" s="63"/>
      <c r="F84" s="72"/>
      <c r="G84" s="63"/>
      <c r="H84" s="63"/>
      <c r="I84" s="63"/>
    </row>
    <row r="85" spans="2:9" ht="15.75" customHeight="1" x14ac:dyDescent="0.15">
      <c r="B85" s="63"/>
      <c r="C85" s="63"/>
      <c r="D85" s="63"/>
      <c r="E85" s="63"/>
      <c r="F85" s="72"/>
      <c r="G85" s="63"/>
      <c r="H85" s="63"/>
      <c r="I85" s="63"/>
    </row>
    <row r="86" spans="2:9" ht="15.75" customHeight="1" x14ac:dyDescent="0.15">
      <c r="B86" s="63"/>
      <c r="C86" s="63"/>
      <c r="D86" s="63"/>
      <c r="E86" s="63"/>
      <c r="F86" s="72"/>
      <c r="G86" s="63"/>
      <c r="H86" s="63"/>
      <c r="I86" s="63"/>
    </row>
    <row r="87" spans="2:9" ht="15.75" customHeight="1" x14ac:dyDescent="0.15">
      <c r="B87" s="63"/>
      <c r="C87" s="63"/>
      <c r="D87" s="63"/>
      <c r="E87" s="63"/>
      <c r="F87" s="72"/>
      <c r="G87" s="63"/>
      <c r="H87" s="63"/>
      <c r="I87" s="63"/>
    </row>
    <row r="88" spans="2:9" ht="15.75" customHeight="1" x14ac:dyDescent="0.15">
      <c r="B88" s="63"/>
      <c r="C88" s="63"/>
      <c r="D88" s="63"/>
      <c r="E88" s="63"/>
      <c r="F88" s="72"/>
      <c r="G88" s="63"/>
      <c r="H88" s="63"/>
      <c r="I88" s="63"/>
    </row>
    <row r="89" spans="2:9" ht="15.75" customHeight="1" x14ac:dyDescent="0.15">
      <c r="B89" s="63"/>
      <c r="C89" s="63"/>
      <c r="D89" s="63"/>
      <c r="E89" s="63"/>
      <c r="F89" s="72"/>
      <c r="G89" s="63"/>
      <c r="H89" s="63"/>
      <c r="I89" s="63"/>
    </row>
    <row r="90" spans="2:9" ht="15.75" customHeight="1" x14ac:dyDescent="0.15">
      <c r="B90" s="63"/>
      <c r="C90" s="63"/>
      <c r="D90" s="63"/>
      <c r="E90" s="63"/>
      <c r="F90" s="72"/>
      <c r="G90" s="63"/>
      <c r="H90" s="63"/>
      <c r="I90" s="63"/>
    </row>
    <row r="91" spans="2:9" ht="15.75" customHeight="1" x14ac:dyDescent="0.15">
      <c r="B91" s="63"/>
      <c r="C91" s="63"/>
      <c r="D91" s="63"/>
      <c r="E91" s="63"/>
      <c r="F91" s="72"/>
      <c r="G91" s="63"/>
      <c r="H91" s="63"/>
      <c r="I91" s="63"/>
    </row>
    <row r="92" spans="2:9" ht="15.75" customHeight="1" x14ac:dyDescent="0.15">
      <c r="B92" s="63"/>
      <c r="C92" s="63"/>
      <c r="D92" s="63"/>
      <c r="E92" s="63"/>
      <c r="F92" s="72"/>
      <c r="G92" s="63"/>
      <c r="H92" s="63"/>
      <c r="I92" s="63"/>
    </row>
    <row r="93" spans="2:9" ht="15.75" customHeight="1" x14ac:dyDescent="0.15">
      <c r="B93" s="63"/>
      <c r="C93" s="63"/>
      <c r="D93" s="63"/>
      <c r="E93" s="63"/>
      <c r="F93" s="72"/>
      <c r="G93" s="63"/>
      <c r="H93" s="63"/>
      <c r="I93" s="63"/>
    </row>
    <row r="94" spans="2:9" ht="15.75" customHeight="1" x14ac:dyDescent="0.15">
      <c r="B94" s="63"/>
      <c r="C94" s="63"/>
      <c r="D94" s="63"/>
      <c r="E94" s="63"/>
      <c r="F94" s="72"/>
      <c r="G94" s="63"/>
      <c r="H94" s="63"/>
      <c r="I94" s="63"/>
    </row>
    <row r="95" spans="2:9" ht="15.75" customHeight="1" x14ac:dyDescent="0.15">
      <c r="B95" s="63"/>
      <c r="C95" s="63"/>
      <c r="D95" s="63"/>
      <c r="E95" s="63"/>
      <c r="F95" s="72"/>
      <c r="G95" s="63"/>
      <c r="H95" s="63"/>
      <c r="I95" s="63"/>
    </row>
    <row r="96" spans="2:9" ht="15.75" customHeight="1" x14ac:dyDescent="0.15">
      <c r="B96" s="63"/>
      <c r="C96" s="63"/>
      <c r="D96" s="63"/>
      <c r="E96" s="63"/>
      <c r="F96" s="72"/>
      <c r="G96" s="63"/>
      <c r="H96" s="63"/>
      <c r="I96" s="63"/>
    </row>
    <row r="97" spans="2:9" ht="15.75" customHeight="1" x14ac:dyDescent="0.15">
      <c r="B97" s="63"/>
      <c r="C97" s="63"/>
      <c r="D97" s="63"/>
      <c r="E97" s="63"/>
      <c r="F97" s="72"/>
      <c r="G97" s="63"/>
      <c r="H97" s="63"/>
      <c r="I97" s="63"/>
    </row>
    <row r="98" spans="2:9" ht="15.75" customHeight="1" x14ac:dyDescent="0.15">
      <c r="B98" s="63"/>
      <c r="C98" s="63"/>
      <c r="D98" s="63"/>
      <c r="E98" s="63"/>
      <c r="F98" s="72"/>
      <c r="G98" s="63"/>
      <c r="H98" s="63"/>
      <c r="I98" s="63"/>
    </row>
    <row r="99" spans="2:9" ht="15.75" customHeight="1" x14ac:dyDescent="0.15">
      <c r="B99" s="63"/>
      <c r="C99" s="63"/>
      <c r="D99" s="63"/>
      <c r="E99" s="63"/>
      <c r="F99" s="72"/>
      <c r="G99" s="63"/>
      <c r="H99" s="63"/>
      <c r="I99" s="63"/>
    </row>
    <row r="100" spans="2:9" ht="15.75" customHeight="1" x14ac:dyDescent="0.15">
      <c r="B100" s="63"/>
      <c r="C100" s="63"/>
      <c r="D100" s="63"/>
      <c r="E100" s="63"/>
      <c r="F100" s="72"/>
      <c r="G100" s="63"/>
      <c r="H100" s="63"/>
      <c r="I100" s="63"/>
    </row>
    <row r="101" spans="2:9" ht="15.75" customHeight="1" x14ac:dyDescent="0.15">
      <c r="B101" s="63"/>
      <c r="C101" s="63"/>
      <c r="D101" s="63"/>
      <c r="E101" s="63"/>
      <c r="F101" s="72"/>
      <c r="G101" s="63"/>
      <c r="H101" s="63"/>
      <c r="I101" s="63"/>
    </row>
    <row r="102" spans="2:9" ht="15.75" customHeight="1" x14ac:dyDescent="0.15">
      <c r="B102" s="63"/>
      <c r="C102" s="63"/>
      <c r="D102" s="63"/>
      <c r="E102" s="63"/>
      <c r="F102" s="72"/>
      <c r="G102" s="63"/>
      <c r="H102" s="63"/>
      <c r="I102" s="63"/>
    </row>
    <row r="103" spans="2:9" ht="15.75" customHeight="1" x14ac:dyDescent="0.15">
      <c r="B103" s="63"/>
      <c r="C103" s="63"/>
      <c r="D103" s="63"/>
      <c r="E103" s="63"/>
      <c r="F103" s="72"/>
      <c r="G103" s="63"/>
      <c r="H103" s="63"/>
      <c r="I103" s="63"/>
    </row>
    <row r="104" spans="2:9" ht="15.75" customHeight="1" x14ac:dyDescent="0.15">
      <c r="B104" s="63"/>
      <c r="C104" s="63"/>
      <c r="D104" s="63"/>
      <c r="E104" s="63"/>
      <c r="F104" s="72"/>
      <c r="G104" s="63"/>
      <c r="H104" s="63"/>
      <c r="I104" s="63"/>
    </row>
    <row r="105" spans="2:9" ht="15.75" customHeight="1" x14ac:dyDescent="0.15">
      <c r="B105" s="63"/>
      <c r="C105" s="63"/>
      <c r="D105" s="63"/>
      <c r="E105" s="63"/>
      <c r="F105" s="72"/>
      <c r="G105" s="63"/>
      <c r="H105" s="63"/>
      <c r="I105" s="63"/>
    </row>
    <row r="106" spans="2:9" ht="15.75" customHeight="1" x14ac:dyDescent="0.15">
      <c r="B106" s="63"/>
      <c r="C106" s="63"/>
      <c r="D106" s="63"/>
      <c r="E106" s="63"/>
      <c r="F106" s="72"/>
      <c r="G106" s="63"/>
      <c r="H106" s="63"/>
      <c r="I106" s="63"/>
    </row>
    <row r="107" spans="2:9" ht="15.75" customHeight="1" x14ac:dyDescent="0.15">
      <c r="B107" s="63"/>
      <c r="C107" s="63"/>
      <c r="D107" s="63"/>
      <c r="E107" s="63"/>
      <c r="F107" s="72"/>
      <c r="G107" s="63"/>
      <c r="H107" s="63"/>
      <c r="I107" s="63"/>
    </row>
    <row r="108" spans="2:9" ht="15.75" customHeight="1" x14ac:dyDescent="0.15">
      <c r="B108" s="63"/>
      <c r="C108" s="63"/>
      <c r="D108" s="63"/>
      <c r="E108" s="63"/>
      <c r="F108" s="72"/>
    </row>
    <row r="109" spans="2:9" ht="15.75" customHeight="1" x14ac:dyDescent="0.15">
      <c r="B109" s="63"/>
      <c r="C109" s="63"/>
      <c r="D109" s="63"/>
      <c r="E109" s="63"/>
      <c r="F109" s="72"/>
    </row>
    <row r="110" spans="2:9" ht="15.75" customHeight="1" x14ac:dyDescent="0.15">
      <c r="B110" s="63"/>
      <c r="C110" s="63"/>
      <c r="D110" s="63"/>
      <c r="E110" s="63"/>
      <c r="F110" s="72"/>
    </row>
    <row r="111" spans="2:9" ht="15.75" customHeight="1" x14ac:dyDescent="0.15">
      <c r="B111" s="63"/>
      <c r="C111" s="63"/>
      <c r="D111" s="63"/>
      <c r="E111" s="63"/>
      <c r="F111" s="72"/>
    </row>
    <row r="112" spans="2:9" ht="15.75" customHeight="1" x14ac:dyDescent="0.15">
      <c r="B112" s="63"/>
      <c r="C112" s="63"/>
      <c r="D112" s="63"/>
      <c r="E112" s="63"/>
      <c r="F112" s="72"/>
    </row>
    <row r="113" spans="2:6" ht="15.75" customHeight="1" x14ac:dyDescent="0.15">
      <c r="B113" s="63"/>
      <c r="C113" s="63"/>
      <c r="D113" s="63"/>
      <c r="E113" s="63"/>
      <c r="F113" s="72"/>
    </row>
  </sheetData>
  <sheetProtection sheet="1" objects="1" scenarios="1"/>
  <mergeCells count="16">
    <mergeCell ref="L3:M4"/>
    <mergeCell ref="I15:M15"/>
    <mergeCell ref="E9:G9"/>
    <mergeCell ref="D11:E11"/>
    <mergeCell ref="B3:I3"/>
    <mergeCell ref="B4:J4"/>
    <mergeCell ref="B8:C8"/>
    <mergeCell ref="E8:G8"/>
    <mergeCell ref="L8:M8"/>
    <mergeCell ref="B9:C9"/>
    <mergeCell ref="L9:M9"/>
    <mergeCell ref="I8:J8"/>
    <mergeCell ref="I9:J9"/>
    <mergeCell ref="I11:J11"/>
    <mergeCell ref="L11:M11"/>
    <mergeCell ref="L12:M13"/>
  </mergeCells>
  <hyperlinks>
    <hyperlink ref="I9" r:id="rId1" display="Enter the cost of each menu item (ex. 5.00) in the Food Cost column. To find it, you can calculate it manually or use restaurant inventory software. _x000a__x000a_Then, enter each item's current menu price (ex. 15.00) in the Menu Price column. The worksheet will auto" xr:uid="{00000000-0004-0000-0000-000002000000}"/>
    <hyperlink ref="L12" r:id="rId2" xr:uid="{20F97ACB-FA38-964B-9EF7-565AEA4C5EE8}"/>
    <hyperlink ref="B4" r:id="rId3" xr:uid="{F24A106A-45A4-CA42-9830-9843B6271F5E}"/>
    <hyperlink ref="E9" r:id="rId4" xr:uid="{0B4E1BDD-7939-A84D-866E-7214EE7D9F24}"/>
  </hyperlinks>
  <pageMargins left="0.7" right="0.7" top="0.75" bottom="0.75" header="0.3" footer="0.3"/>
  <pageSetup orientation="portrait" horizontalDpi="0" verticalDpi="0"/>
  <ignoredErrors>
    <ignoredError sqref="D56" formula="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E6BFC-0D1D-C849-9004-F551C5E01CA8}">
  <sheetPr codeName="Sheet2">
    <outlinePr summaryBelow="0" summaryRight="0"/>
  </sheetPr>
  <dimension ref="A1:T109"/>
  <sheetViews>
    <sheetView showGridLines="0" zoomScale="125" zoomScaleNormal="125" workbookViewId="0">
      <selection activeCell="B9" sqref="B9"/>
    </sheetView>
  </sheetViews>
  <sheetFormatPr baseColWidth="10" defaultColWidth="12.6640625" defaultRowHeight="15.75" customHeight="1" x14ac:dyDescent="0.15"/>
  <cols>
    <col min="1" max="1" width="5.1640625" style="4" customWidth="1"/>
    <col min="2" max="2" width="28.33203125" style="4" customWidth="1"/>
    <col min="3" max="3" width="11.5" style="4" customWidth="1"/>
    <col min="4" max="5" width="8.83203125" style="4" customWidth="1"/>
    <col min="6" max="6" width="12.6640625" style="40" customWidth="1"/>
    <col min="7" max="7" width="13.6640625" style="4" customWidth="1"/>
    <col min="8" max="8" width="7.33203125" style="4" customWidth="1"/>
    <col min="9" max="10" width="21.6640625" style="4" customWidth="1"/>
    <col min="11" max="11" width="7.33203125" style="4" customWidth="1"/>
    <col min="12" max="13" width="26.6640625" style="4" customWidth="1"/>
    <col min="14" max="14" width="5.1640625" style="4" customWidth="1"/>
    <col min="15" max="15" width="11.1640625" style="71" customWidth="1"/>
    <col min="16" max="17" width="8.5" style="65" customWidth="1"/>
    <col min="18" max="16384" width="12.6640625" style="4"/>
  </cols>
  <sheetData>
    <row r="1" spans="1:20" s="91" customFormat="1" ht="21" customHeight="1" x14ac:dyDescent="0.15">
      <c r="F1" s="40"/>
      <c r="O1" s="71"/>
      <c r="P1" s="65"/>
      <c r="Q1" s="65"/>
    </row>
    <row r="2" spans="1:20" ht="45" customHeight="1" x14ac:dyDescent="0.15">
      <c r="A2" s="1"/>
      <c r="B2" s="46"/>
      <c r="C2" s="46"/>
      <c r="D2" s="46"/>
      <c r="E2" s="46"/>
      <c r="F2" s="47"/>
      <c r="G2" s="46"/>
      <c r="H2" s="46"/>
      <c r="I2" s="46"/>
      <c r="J2" s="46"/>
      <c r="K2" s="46"/>
      <c r="L2" s="45"/>
      <c r="M2" s="45"/>
      <c r="N2" s="3"/>
      <c r="O2" s="67"/>
    </row>
    <row r="3" spans="1:20" ht="28.5" customHeight="1" x14ac:dyDescent="0.15">
      <c r="A3" s="1"/>
      <c r="B3" s="48" t="s">
        <v>32</v>
      </c>
      <c r="C3" s="12"/>
      <c r="D3" s="12"/>
      <c r="E3" s="12"/>
      <c r="F3" s="36"/>
      <c r="G3" s="12"/>
      <c r="H3" s="12"/>
      <c r="I3" s="12"/>
      <c r="J3" s="12"/>
      <c r="K3" s="12"/>
      <c r="L3" s="13"/>
      <c r="M3" s="13"/>
      <c r="N3" s="3"/>
      <c r="O3" s="67"/>
    </row>
    <row r="4" spans="1:20" ht="39" customHeight="1" x14ac:dyDescent="0.15">
      <c r="A4" s="1"/>
      <c r="B4" s="102" t="s">
        <v>1</v>
      </c>
      <c r="C4" s="95"/>
      <c r="D4" s="42"/>
      <c r="E4" s="102" t="s">
        <v>2</v>
      </c>
      <c r="F4" s="95"/>
      <c r="G4" s="95"/>
      <c r="H4" s="15"/>
      <c r="I4" s="102" t="s">
        <v>3</v>
      </c>
      <c r="J4" s="95"/>
      <c r="K4" s="42"/>
      <c r="L4" s="102" t="s">
        <v>4</v>
      </c>
      <c r="M4" s="95"/>
      <c r="N4" s="42"/>
      <c r="O4" s="68"/>
    </row>
    <row r="5" spans="1:20" ht="163" customHeight="1" x14ac:dyDescent="0.15">
      <c r="A5" s="7"/>
      <c r="B5" s="103" t="s">
        <v>40</v>
      </c>
      <c r="C5" s="95"/>
      <c r="D5" s="43"/>
      <c r="E5" s="96" t="s">
        <v>39</v>
      </c>
      <c r="F5" s="97"/>
      <c r="G5" s="97"/>
      <c r="H5" s="44"/>
      <c r="I5" s="96" t="s">
        <v>42</v>
      </c>
      <c r="J5" s="95"/>
      <c r="K5" s="44"/>
      <c r="L5" s="104" t="s">
        <v>41</v>
      </c>
      <c r="M5" s="95"/>
      <c r="N5" s="44"/>
      <c r="O5" s="68"/>
    </row>
    <row r="6" spans="1:20" ht="28.5" customHeight="1" x14ac:dyDescent="0.15">
      <c r="A6" s="18"/>
      <c r="B6" s="15"/>
      <c r="C6" s="15"/>
      <c r="D6" s="15"/>
      <c r="E6" s="15"/>
      <c r="F6" s="37"/>
      <c r="G6" s="15"/>
      <c r="H6" s="15"/>
      <c r="I6" s="15"/>
      <c r="J6" s="18"/>
      <c r="K6" s="15"/>
      <c r="L6" s="18"/>
      <c r="M6" s="18"/>
      <c r="N6" s="18"/>
      <c r="O6" s="18"/>
    </row>
    <row r="7" spans="1:20" ht="36" customHeight="1" x14ac:dyDescent="0.15">
      <c r="A7" s="19"/>
      <c r="B7" s="20">
        <v>1</v>
      </c>
      <c r="C7" s="20">
        <v>2</v>
      </c>
      <c r="D7" s="98">
        <v>3</v>
      </c>
      <c r="E7" s="99"/>
      <c r="F7" s="38"/>
      <c r="G7" s="41">
        <v>5</v>
      </c>
      <c r="H7" s="22"/>
      <c r="I7" s="98">
        <v>4</v>
      </c>
      <c r="J7" s="95"/>
      <c r="K7" s="22"/>
      <c r="L7" s="102" t="s">
        <v>5</v>
      </c>
      <c r="M7" s="95"/>
      <c r="N7" s="19"/>
      <c r="O7" s="19"/>
    </row>
    <row r="8" spans="1:20" ht="51" customHeight="1" x14ac:dyDescent="0.15">
      <c r="A8" s="15"/>
      <c r="B8" s="23" t="s">
        <v>34</v>
      </c>
      <c r="C8" s="23" t="s">
        <v>6</v>
      </c>
      <c r="D8" s="60" t="s">
        <v>7</v>
      </c>
      <c r="E8" s="24" t="s">
        <v>8</v>
      </c>
      <c r="F8" s="39" t="s">
        <v>9</v>
      </c>
      <c r="G8" s="25" t="s">
        <v>10</v>
      </c>
      <c r="H8" s="15"/>
      <c r="I8" s="61" t="s">
        <v>29</v>
      </c>
      <c r="J8" s="26" t="s">
        <v>30</v>
      </c>
      <c r="K8" s="15"/>
      <c r="L8" s="96" t="s">
        <v>11</v>
      </c>
      <c r="M8" s="97"/>
      <c r="N8" s="15"/>
      <c r="O8" s="69"/>
    </row>
    <row r="9" spans="1:20" ht="33" customHeight="1" x14ac:dyDescent="0.15">
      <c r="A9" s="27"/>
      <c r="B9" s="73"/>
      <c r="C9" s="74"/>
      <c r="D9" s="75"/>
      <c r="E9" s="76"/>
      <c r="F9" s="83">
        <f>IF(OR(ISBLANK(D9),ISBLANK(E9)),0,E9-D9)</f>
        <v>0</v>
      </c>
      <c r="G9" s="84" t="str" cm="1">
        <f t="array" ref="G9">IF(OR(ISBLANK(C9),ISBLANK(D9),ISBLANK(E9),ISBLANK($I$9),ISBLANK($J$9)),"",_xlfn.IFS(AND(F9&gt;=$J$9,C9&gt;=$I$9),"Star",AND(F9&lt;$J$9,C9&gt;=$I$9),"Plow Horse",AND(F9&gt;=$J$9,C9&lt;$I$9),"Puzzle",AND(F9&lt;$J$9,C9&lt;$I$9),"Dog"))</f>
        <v/>
      </c>
      <c r="H9" s="15"/>
      <c r="I9" s="81"/>
      <c r="J9" s="82"/>
      <c r="K9" s="28"/>
      <c r="L9" s="97"/>
      <c r="M9" s="97"/>
      <c r="N9" s="29"/>
      <c r="O9" s="70"/>
    </row>
    <row r="10" spans="1:20" ht="33" customHeight="1" x14ac:dyDescent="0.15">
      <c r="A10" s="27"/>
      <c r="B10" s="77"/>
      <c r="C10" s="78"/>
      <c r="D10" s="79"/>
      <c r="E10" s="80"/>
      <c r="F10" s="83">
        <f t="shared" ref="F10:F14" si="0">IF(OR(ISBLANK(D10),ISBLANK(E10)),0,E10-D10)</f>
        <v>0</v>
      </c>
      <c r="G10" s="84" t="str" cm="1">
        <f t="array" ref="G10">IF(OR(ISBLANK(C10),ISBLANK(D10),ISBLANK(E10),ISBLANK($I$9),ISBLANK($J$9)),"",_xlfn.IFS(AND(F10&gt;=$J$9,C10&gt;=$I$9),"Star",AND(F10&lt;$J$9,C10&gt;=$I$9),"Plow Horse",AND(F10&gt;=$J$9,C10&lt;$I$9),"Puzzle",AND(F10&lt;$J$9,C10&lt;$I$9),"Dog"))</f>
        <v/>
      </c>
      <c r="H10" s="15" t="s">
        <v>12</v>
      </c>
      <c r="I10" s="5"/>
      <c r="J10" s="5"/>
      <c r="K10" s="15"/>
      <c r="L10" s="15"/>
      <c r="M10" s="15"/>
      <c r="N10" s="29"/>
      <c r="O10" s="70"/>
    </row>
    <row r="11" spans="1:20" ht="33" customHeight="1" x14ac:dyDescent="0.15">
      <c r="A11" s="27"/>
      <c r="B11" s="73"/>
      <c r="C11" s="74"/>
      <c r="D11" s="75"/>
      <c r="E11" s="76"/>
      <c r="F11" s="83">
        <f t="shared" si="0"/>
        <v>0</v>
      </c>
      <c r="G11" s="84" t="str" cm="1">
        <f t="array" ref="G11">IF(OR(ISBLANK(C11),ISBLANK(D11),ISBLANK(E11),ISBLANK($I$9),ISBLANK($J$9)),"",_xlfn.IFS(AND(F11&gt;=$J$9,C11&gt;=$I$9),"Star",AND(F11&lt;$J$9,C11&gt;=$I$9),"Plow Horse",AND(F11&gt;=$J$9,C11&lt;$I$9),"Puzzle",AND(F11&lt;$J$9,C11&lt;$I$9),"Dog"))</f>
        <v/>
      </c>
      <c r="H11" s="15"/>
      <c r="I11" s="94" t="s">
        <v>49</v>
      </c>
      <c r="J11" s="95"/>
      <c r="K11" s="95"/>
      <c r="L11" s="95"/>
      <c r="M11" s="95"/>
      <c r="N11" s="15"/>
      <c r="O11" s="69"/>
      <c r="R11" s="63"/>
    </row>
    <row r="12" spans="1:20" ht="33" customHeight="1" x14ac:dyDescent="0.15">
      <c r="A12" s="30"/>
      <c r="B12" s="77"/>
      <c r="C12" s="78"/>
      <c r="D12" s="79"/>
      <c r="E12" s="80"/>
      <c r="F12" s="83">
        <f t="shared" si="0"/>
        <v>0</v>
      </c>
      <c r="G12" s="84" t="str" cm="1">
        <f t="array" ref="G12">IF(OR(ISBLANK(C12),ISBLANK(D12),ISBLANK(E12),ISBLANK($I$9),ISBLANK($J$9)),"",_xlfn.IFS(AND(F12&gt;=$J$9,C12&gt;=$I$9),"Star",AND(F12&lt;$J$9,C12&gt;=$I$9),"Plow Horse",AND(F12&gt;=$J$9,C12&lt;$I$9),"Puzzle",AND(F12&lt;$J$9,C12&lt;$I$9),"Dog"))</f>
        <v/>
      </c>
      <c r="H12" s="30"/>
      <c r="I12" s="15"/>
      <c r="J12" s="15"/>
      <c r="K12" s="31"/>
      <c r="L12" s="31"/>
      <c r="M12" s="31"/>
      <c r="N12" s="30"/>
      <c r="R12" s="62"/>
      <c r="S12" s="50"/>
      <c r="T12" s="50"/>
    </row>
    <row r="13" spans="1:20" ht="33" customHeight="1" x14ac:dyDescent="0.15">
      <c r="A13" s="30"/>
      <c r="B13" s="73"/>
      <c r="C13" s="74"/>
      <c r="D13" s="75"/>
      <c r="E13" s="76"/>
      <c r="F13" s="83">
        <f t="shared" si="0"/>
        <v>0</v>
      </c>
      <c r="G13" s="84" t="str" cm="1">
        <f t="array" ref="G13">IF(OR(ISBLANK(C13),ISBLANK(D13),ISBLANK(E13),ISBLANK($I$9),ISBLANK($J$9)),"",_xlfn.IFS(AND(F13&gt;=$J$9,C13&gt;=$I$9),"Star",AND(F13&lt;$J$9,C13&gt;=$I$9),"Plow Horse",AND(F13&gt;=$J$9,C13&lt;$I$9),"Puzzle",AND(F13&lt;$J$9,C13&lt;$I$9),"Dog"))</f>
        <v/>
      </c>
      <c r="H13" s="30"/>
      <c r="I13" s="32"/>
      <c r="J13" s="32"/>
      <c r="K13" s="33"/>
      <c r="L13" s="33"/>
      <c r="M13" s="15"/>
      <c r="N13" s="30"/>
      <c r="R13" s="62"/>
      <c r="S13" s="50"/>
      <c r="T13" s="50"/>
    </row>
    <row r="14" spans="1:20" ht="33" customHeight="1" x14ac:dyDescent="0.15">
      <c r="A14" s="30"/>
      <c r="B14" s="77"/>
      <c r="C14" s="78"/>
      <c r="D14" s="79"/>
      <c r="E14" s="80"/>
      <c r="F14" s="83">
        <f t="shared" si="0"/>
        <v>0</v>
      </c>
      <c r="G14" s="84" t="str" cm="1">
        <f t="array" ref="G14">IF(OR(ISBLANK(C14),ISBLANK(D14),ISBLANK(E14),ISBLANK($I$9),ISBLANK($J$9)),"",_xlfn.IFS(AND(F14&gt;=$J$9,C14&gt;=$I$9),"Star",AND(F14&lt;$J$9,C14&gt;=$I$9),"Plow Horse",AND(F14&gt;=$J$9,C14&lt;$I$9),"Puzzle",AND(F14&lt;$J$9,C14&lt;$I$9),"Dog"))</f>
        <v/>
      </c>
      <c r="H14" s="30"/>
      <c r="I14" s="30"/>
      <c r="J14" s="30"/>
      <c r="K14" s="30"/>
      <c r="L14" s="30"/>
      <c r="M14" s="30"/>
      <c r="N14" s="30"/>
      <c r="R14" s="62"/>
      <c r="S14" s="50"/>
      <c r="T14" s="50"/>
    </row>
    <row r="15" spans="1:20" ht="33" customHeight="1" x14ac:dyDescent="0.15">
      <c r="A15" s="30"/>
      <c r="B15" s="73"/>
      <c r="C15" s="74"/>
      <c r="D15" s="75"/>
      <c r="E15" s="76"/>
      <c r="F15" s="83">
        <f t="shared" ref="F15:F37" si="1">E15-D15</f>
        <v>0</v>
      </c>
      <c r="G15" s="84" t="str" cm="1">
        <f t="array" ref="G15">IF(OR(ISBLANK(C15),ISBLANK(D15),ISBLANK(E15),ISBLANK($I$9),ISBLANK($J$9)),"",_xlfn.IFS(AND(F15&gt;=$J$9,C15&gt;=$I$9),"Star",AND(F15&lt;$J$9,C15&gt;=$I$9),"Plow Horse",AND(F15&gt;=$J$9,C15&lt;$I$9),"Puzzle",AND(F15&lt;$J$9,C15&lt;$I$9),"Dog"))</f>
        <v/>
      </c>
      <c r="H15" s="30"/>
      <c r="I15" s="30"/>
      <c r="J15" s="30"/>
      <c r="K15" s="30"/>
      <c r="L15" s="30"/>
      <c r="M15" s="30"/>
      <c r="N15" s="30"/>
      <c r="R15" s="62"/>
      <c r="S15" s="50"/>
      <c r="T15" s="50"/>
    </row>
    <row r="16" spans="1:20" ht="33" customHeight="1" x14ac:dyDescent="0.15">
      <c r="A16" s="30"/>
      <c r="B16" s="77"/>
      <c r="C16" s="78"/>
      <c r="D16" s="79"/>
      <c r="E16" s="80"/>
      <c r="F16" s="83">
        <f t="shared" si="1"/>
        <v>0</v>
      </c>
      <c r="G16" s="84" t="str" cm="1">
        <f t="array" ref="G16">IF(OR(ISBLANK(C16),ISBLANK(D16),ISBLANK(E16),ISBLANK($I$9),ISBLANK($J$9)),"",_xlfn.IFS(AND(F16&gt;=$J$9,C16&gt;=$I$9),"Star",AND(F16&lt;$J$9,C16&gt;=$I$9),"Plow Horse",AND(F16&gt;=$J$9,C16&lt;$I$9),"Puzzle",AND(F16&lt;$J$9,C16&lt;$I$9),"Dog"))</f>
        <v/>
      </c>
      <c r="H16" s="30"/>
      <c r="I16" s="30"/>
      <c r="J16" s="30"/>
      <c r="K16" s="30"/>
      <c r="L16" s="30"/>
      <c r="M16" s="30"/>
      <c r="N16" s="30"/>
      <c r="R16" s="62"/>
      <c r="S16" s="50"/>
      <c r="T16" s="50"/>
    </row>
    <row r="17" spans="1:20" ht="33" customHeight="1" x14ac:dyDescent="0.15">
      <c r="A17" s="30"/>
      <c r="B17" s="73"/>
      <c r="C17" s="74"/>
      <c r="D17" s="75"/>
      <c r="E17" s="76"/>
      <c r="F17" s="83">
        <f t="shared" si="1"/>
        <v>0</v>
      </c>
      <c r="G17" s="84" t="str" cm="1">
        <f t="array" ref="G17">IF(OR(ISBLANK(C17),ISBLANK(D17),ISBLANK(E17),ISBLANK($I$9),ISBLANK($J$9)),"",_xlfn.IFS(AND(F17&gt;=$J$9,C17&gt;=$I$9),"Star",AND(F17&lt;$J$9,C17&gt;=$I$9),"Plow Horse",AND(F17&gt;=$J$9,C17&lt;$I$9),"Puzzle",AND(F17&lt;$J$9,C17&lt;$I$9),"Dog"))</f>
        <v/>
      </c>
      <c r="H17" s="30"/>
      <c r="I17" s="30"/>
      <c r="J17" s="30"/>
      <c r="K17" s="30"/>
      <c r="L17" s="30"/>
      <c r="M17" s="30"/>
      <c r="N17" s="30"/>
      <c r="R17" s="62"/>
      <c r="S17" s="50"/>
      <c r="T17" s="50"/>
    </row>
    <row r="18" spans="1:20" ht="33" customHeight="1" x14ac:dyDescent="0.15">
      <c r="A18" s="30"/>
      <c r="B18" s="77"/>
      <c r="C18" s="78"/>
      <c r="D18" s="79"/>
      <c r="E18" s="80"/>
      <c r="F18" s="83">
        <f t="shared" si="1"/>
        <v>0</v>
      </c>
      <c r="G18" s="84" t="str" cm="1">
        <f t="array" ref="G18">IF(OR(ISBLANK(C18),ISBLANK(D18),ISBLANK(E18),ISBLANK($I$9),ISBLANK($J$9)),"",_xlfn.IFS(AND(F18&gt;=$J$9,C18&gt;=$I$9),"Star",AND(F18&lt;$J$9,C18&gt;=$I$9),"Plow Horse",AND(F18&gt;=$J$9,C18&lt;$I$9),"Puzzle",AND(F18&lt;$J$9,C18&lt;$I$9),"Dog"))</f>
        <v/>
      </c>
      <c r="H18" s="30"/>
      <c r="I18" s="30"/>
      <c r="J18" s="30"/>
      <c r="K18" s="30"/>
      <c r="L18" s="30"/>
      <c r="M18" s="30"/>
      <c r="N18" s="30"/>
      <c r="R18" s="63"/>
    </row>
    <row r="19" spans="1:20" ht="33" customHeight="1" x14ac:dyDescent="0.15">
      <c r="A19" s="30"/>
      <c r="B19" s="73"/>
      <c r="C19" s="74"/>
      <c r="D19" s="75"/>
      <c r="E19" s="76"/>
      <c r="F19" s="83">
        <f t="shared" si="1"/>
        <v>0</v>
      </c>
      <c r="G19" s="84" t="str" cm="1">
        <f t="array" ref="G19">IF(OR(ISBLANK(C19),ISBLANK(D19),ISBLANK(E19),ISBLANK($I$9),ISBLANK($J$9)),"",_xlfn.IFS(AND(F19&gt;=$J$9,C19&gt;=$I$9),"Star",AND(F19&lt;$J$9,C19&gt;=$I$9),"Plow Horse",AND(F19&gt;=$J$9,C19&lt;$I$9),"Puzzle",AND(F19&lt;$J$9,C19&lt;$I$9),"Dog"))</f>
        <v/>
      </c>
      <c r="H19" s="30"/>
      <c r="I19" s="30"/>
      <c r="J19" s="30"/>
      <c r="K19" s="30"/>
      <c r="L19" s="30"/>
      <c r="M19" s="30"/>
      <c r="N19" s="30"/>
      <c r="R19" s="63"/>
    </row>
    <row r="20" spans="1:20" ht="33" customHeight="1" x14ac:dyDescent="0.15">
      <c r="A20" s="30"/>
      <c r="B20" s="77"/>
      <c r="C20" s="78"/>
      <c r="D20" s="79"/>
      <c r="E20" s="80"/>
      <c r="F20" s="83">
        <f t="shared" si="1"/>
        <v>0</v>
      </c>
      <c r="G20" s="84" t="str" cm="1">
        <f t="array" ref="G20">IF(OR(ISBLANK(C20),ISBLANK(D20),ISBLANK(E20),ISBLANK($I$9),ISBLANK($J$9)),"",_xlfn.IFS(AND(F20&gt;=$J$9,C20&gt;=$I$9),"Star",AND(F20&lt;$J$9,C20&gt;=$I$9),"Plow Horse",AND(F20&gt;=$J$9,C20&lt;$I$9),"Puzzle",AND(F20&lt;$J$9,C20&lt;$I$9),"Dog"))</f>
        <v/>
      </c>
      <c r="H20" s="30"/>
      <c r="I20" s="30"/>
      <c r="J20" s="30"/>
      <c r="K20" s="30"/>
      <c r="L20" s="30"/>
      <c r="M20" s="30"/>
      <c r="N20" s="30"/>
      <c r="R20" s="63"/>
    </row>
    <row r="21" spans="1:20" ht="33" customHeight="1" x14ac:dyDescent="0.15">
      <c r="A21" s="30"/>
      <c r="B21" s="73"/>
      <c r="C21" s="74"/>
      <c r="D21" s="75"/>
      <c r="E21" s="76"/>
      <c r="F21" s="83">
        <f t="shared" si="1"/>
        <v>0</v>
      </c>
      <c r="G21" s="84" t="str" cm="1">
        <f t="array" ref="G21">IF(OR(ISBLANK(C21),ISBLANK(D21),ISBLANK(E21),ISBLANK($I$9),ISBLANK($J$9)),"",_xlfn.IFS(AND(F21&gt;=$J$9,C21&gt;=$I$9),"Star",AND(F21&lt;$J$9,C21&gt;=$I$9),"Plow Horse",AND(F21&gt;=$J$9,C21&lt;$I$9),"Puzzle",AND(F21&lt;$J$9,C21&lt;$I$9),"Dog"))</f>
        <v/>
      </c>
      <c r="H21" s="30"/>
      <c r="I21" s="30"/>
      <c r="J21" s="30"/>
      <c r="K21" s="30"/>
      <c r="L21" s="30"/>
      <c r="M21" s="30"/>
      <c r="N21" s="30"/>
      <c r="R21" s="63"/>
    </row>
    <row r="22" spans="1:20" ht="33" customHeight="1" x14ac:dyDescent="0.15">
      <c r="A22" s="30"/>
      <c r="B22" s="77"/>
      <c r="C22" s="78"/>
      <c r="D22" s="79"/>
      <c r="E22" s="80"/>
      <c r="F22" s="83">
        <f t="shared" si="1"/>
        <v>0</v>
      </c>
      <c r="G22" s="84" t="str" cm="1">
        <f t="array" ref="G22">IF(OR(ISBLANK(C22),ISBLANK(D22),ISBLANK(E22),ISBLANK($I$9),ISBLANK($J$9)),"",_xlfn.IFS(AND(F22&gt;=$J$9,C22&gt;=$I$9),"Star",AND(F22&lt;$J$9,C22&gt;=$I$9),"Plow Horse",AND(F22&gt;=$J$9,C22&lt;$I$9),"Puzzle",AND(F22&lt;$J$9,C22&lt;$I$9),"Dog"))</f>
        <v/>
      </c>
      <c r="H22" s="30"/>
      <c r="I22" s="30"/>
      <c r="J22" s="30"/>
      <c r="K22" s="30"/>
      <c r="L22" s="30"/>
      <c r="M22" s="30"/>
      <c r="N22" s="30"/>
      <c r="O22" s="64"/>
      <c r="R22" s="63"/>
    </row>
    <row r="23" spans="1:20" ht="33" customHeight="1" x14ac:dyDescent="0.15">
      <c r="A23" s="30"/>
      <c r="B23" s="73"/>
      <c r="C23" s="74"/>
      <c r="D23" s="75"/>
      <c r="E23" s="76"/>
      <c r="F23" s="83">
        <f t="shared" si="1"/>
        <v>0</v>
      </c>
      <c r="G23" s="84" t="str" cm="1">
        <f t="array" ref="G23">IF(OR(ISBLANK(C23),ISBLANK(D23),ISBLANK(E23),ISBLANK($I$9),ISBLANK($J$9)),"",_xlfn.IFS(AND(F23&gt;=$J$9,C23&gt;=$I$9),"Star",AND(F23&lt;$J$9,C23&gt;=$I$9),"Plow Horse",AND(F23&gt;=$J$9,C23&lt;$I$9),"Puzzle",AND(F23&lt;$J$9,C23&lt;$I$9),"Dog"))</f>
        <v/>
      </c>
      <c r="H23" s="30"/>
      <c r="I23" s="30"/>
      <c r="J23" s="30"/>
      <c r="K23" s="30"/>
      <c r="L23" s="30"/>
      <c r="M23" s="30"/>
      <c r="N23" s="30"/>
      <c r="O23" s="64"/>
      <c r="R23" s="63"/>
    </row>
    <row r="24" spans="1:20" ht="33" customHeight="1" x14ac:dyDescent="0.15">
      <c r="A24" s="30"/>
      <c r="B24" s="77"/>
      <c r="C24" s="78"/>
      <c r="D24" s="79"/>
      <c r="E24" s="80"/>
      <c r="F24" s="83">
        <f t="shared" si="1"/>
        <v>0</v>
      </c>
      <c r="G24" s="84" t="str" cm="1">
        <f t="array" ref="G24">IF(OR(ISBLANK(C24),ISBLANK(D24),ISBLANK(E24),ISBLANK($I$9),ISBLANK($J$9)),"",_xlfn.IFS(AND(F24&gt;=$J$9,C24&gt;=$I$9),"Star",AND(F24&lt;$J$9,C24&gt;=$I$9),"Plow Horse",AND(F24&gt;=$J$9,C24&lt;$I$9),"Puzzle",AND(F24&lt;$J$9,C24&lt;$I$9),"Dog"))</f>
        <v/>
      </c>
      <c r="H24" s="30"/>
      <c r="N24" s="30"/>
      <c r="O24" s="64"/>
    </row>
    <row r="25" spans="1:20" ht="33" customHeight="1" x14ac:dyDescent="0.15">
      <c r="A25" s="30"/>
      <c r="B25" s="73"/>
      <c r="C25" s="74"/>
      <c r="D25" s="75"/>
      <c r="E25" s="76"/>
      <c r="F25" s="83">
        <f t="shared" si="1"/>
        <v>0</v>
      </c>
      <c r="G25" s="84" t="str" cm="1">
        <f t="array" ref="G25">IF(OR(ISBLANK(C25),ISBLANK(D25),ISBLANK(E25),ISBLANK($I$9),ISBLANK($J$9)),"",_xlfn.IFS(AND(F25&gt;=$J$9,C25&gt;=$I$9),"Star",AND(F25&lt;$J$9,C25&gt;=$I$9),"Plow Horse",AND(F25&gt;=$J$9,C25&lt;$I$9),"Puzzle",AND(F25&lt;$J$9,C25&lt;$I$9),"Dog"))</f>
        <v/>
      </c>
      <c r="H25" s="30"/>
      <c r="N25" s="30"/>
      <c r="O25" s="64"/>
    </row>
    <row r="26" spans="1:20" ht="33" customHeight="1" x14ac:dyDescent="0.15">
      <c r="A26" s="30"/>
      <c r="B26" s="77"/>
      <c r="C26" s="78"/>
      <c r="D26" s="79"/>
      <c r="E26" s="80"/>
      <c r="F26" s="83">
        <f t="shared" si="1"/>
        <v>0</v>
      </c>
      <c r="G26" s="84" t="str" cm="1">
        <f t="array" ref="G26">IF(OR(ISBLANK(C26),ISBLANK(D26),ISBLANK(E26),ISBLANK($I$9),ISBLANK($J$9)),"",_xlfn.IFS(AND(F26&gt;=$J$9,C26&gt;=$I$9),"Star",AND(F26&lt;$J$9,C26&gt;=$I$9),"Plow Horse",AND(F26&gt;=$J$9,C26&lt;$I$9),"Puzzle",AND(F26&lt;$J$9,C26&lt;$I$9),"Dog"))</f>
        <v/>
      </c>
      <c r="H26" s="30"/>
      <c r="N26" s="30"/>
      <c r="O26" s="64"/>
    </row>
    <row r="27" spans="1:20" ht="33" customHeight="1" x14ac:dyDescent="0.15">
      <c r="A27" s="30"/>
      <c r="B27" s="73"/>
      <c r="C27" s="74"/>
      <c r="D27" s="75"/>
      <c r="E27" s="76"/>
      <c r="F27" s="83">
        <f t="shared" si="1"/>
        <v>0</v>
      </c>
      <c r="G27" s="84" t="str" cm="1">
        <f t="array" ref="G27">IF(OR(ISBLANK(C27),ISBLANK(D27),ISBLANK(E27),ISBLANK($I$9),ISBLANK($J$9)),"",_xlfn.IFS(AND(F27&gt;=$J$9,C27&gt;=$I$9),"Star",AND(F27&lt;$J$9,C27&gt;=$I$9),"Plow Horse",AND(F27&gt;=$J$9,C27&lt;$I$9),"Puzzle",AND(F27&lt;$J$9,C27&lt;$I$9),"Dog"))</f>
        <v/>
      </c>
      <c r="H27" s="30"/>
      <c r="N27" s="30"/>
      <c r="O27" s="64"/>
    </row>
    <row r="28" spans="1:20" ht="33" customHeight="1" x14ac:dyDescent="0.15">
      <c r="A28" s="30"/>
      <c r="B28" s="77"/>
      <c r="C28" s="78"/>
      <c r="D28" s="79"/>
      <c r="E28" s="80"/>
      <c r="F28" s="83">
        <f t="shared" si="1"/>
        <v>0</v>
      </c>
      <c r="G28" s="84" t="str" cm="1">
        <f t="array" ref="G28">IF(OR(ISBLANK(C28),ISBLANK(D28),ISBLANK(E28),ISBLANK($I$9),ISBLANK($J$9)),"",_xlfn.IFS(AND(F28&gt;=$J$9,C28&gt;=$I$9),"Star",AND(F28&lt;$J$9,C28&gt;=$I$9),"Plow Horse",AND(F28&gt;=$J$9,C28&lt;$I$9),"Puzzle",AND(F28&lt;$J$9,C28&lt;$I$9),"Dog"))</f>
        <v/>
      </c>
      <c r="H28" s="30"/>
      <c r="N28" s="30"/>
      <c r="O28" s="64"/>
    </row>
    <row r="29" spans="1:20" ht="33" customHeight="1" x14ac:dyDescent="0.15">
      <c r="A29" s="30"/>
      <c r="B29" s="73"/>
      <c r="C29" s="74"/>
      <c r="D29" s="75"/>
      <c r="E29" s="76"/>
      <c r="F29" s="83">
        <f t="shared" si="1"/>
        <v>0</v>
      </c>
      <c r="G29" s="84" t="str" cm="1">
        <f t="array" ref="G29">IF(OR(ISBLANK(C29),ISBLANK(D29),ISBLANK(E29),ISBLANK($I$9),ISBLANK($J$9)),"",_xlfn.IFS(AND(F29&gt;=$J$9,C29&gt;=$I$9),"Star",AND(F29&lt;$J$9,C29&gt;=$I$9),"Plow Horse",AND(F29&gt;=$J$9,C29&lt;$I$9),"Puzzle",AND(F29&lt;$J$9,C29&lt;$I$9),"Dog"))</f>
        <v/>
      </c>
      <c r="H29" s="30"/>
      <c r="N29" s="30"/>
      <c r="O29" s="64"/>
    </row>
    <row r="30" spans="1:20" ht="33" customHeight="1" x14ac:dyDescent="0.15">
      <c r="A30" s="30"/>
      <c r="B30" s="77"/>
      <c r="C30" s="78"/>
      <c r="D30" s="79"/>
      <c r="E30" s="80"/>
      <c r="F30" s="83">
        <f t="shared" si="1"/>
        <v>0</v>
      </c>
      <c r="G30" s="84" t="str" cm="1">
        <f t="array" ref="G30">IF(OR(ISBLANK(C30),ISBLANK(D30),ISBLANK(E30),ISBLANK($I$9),ISBLANK($J$9)),"",_xlfn.IFS(AND(F30&gt;=$J$9,C30&gt;=$I$9),"Star",AND(F30&lt;$J$9,C30&gt;=$I$9),"Plow Horse",AND(F30&gt;=$J$9,C30&lt;$I$9),"Puzzle",AND(F30&lt;$J$9,C30&lt;$I$9),"Dog"))</f>
        <v/>
      </c>
      <c r="H30" s="30"/>
      <c r="N30" s="30"/>
      <c r="O30" s="64"/>
    </row>
    <row r="31" spans="1:20" ht="33" customHeight="1" x14ac:dyDescent="0.15">
      <c r="A31" s="30"/>
      <c r="B31" s="73"/>
      <c r="C31" s="74"/>
      <c r="D31" s="75"/>
      <c r="E31" s="76"/>
      <c r="F31" s="83">
        <f t="shared" si="1"/>
        <v>0</v>
      </c>
      <c r="G31" s="84" t="str" cm="1">
        <f t="array" ref="G31">IF(OR(ISBLANK(C31),ISBLANK(D31),ISBLANK(E31),ISBLANK($I$9),ISBLANK($J$9)),"",_xlfn.IFS(AND(F31&gt;=$J$9,C31&gt;=$I$9),"Star",AND(F31&lt;$J$9,C31&gt;=$I$9),"Plow Horse",AND(F31&gt;=$J$9,C31&lt;$I$9),"Puzzle",AND(F31&lt;$J$9,C31&lt;$I$9),"Dog"))</f>
        <v/>
      </c>
      <c r="H31" s="30"/>
      <c r="N31" s="30"/>
      <c r="O31" s="64"/>
    </row>
    <row r="32" spans="1:20" ht="33" customHeight="1" x14ac:dyDescent="0.15">
      <c r="A32" s="30"/>
      <c r="B32" s="77"/>
      <c r="C32" s="78"/>
      <c r="D32" s="79"/>
      <c r="E32" s="80"/>
      <c r="F32" s="83">
        <f t="shared" si="1"/>
        <v>0</v>
      </c>
      <c r="G32" s="84" t="str" cm="1">
        <f t="array" ref="G32">IF(OR(ISBLANK(C32),ISBLANK(D32),ISBLANK(E32),ISBLANK($I$9),ISBLANK($J$9)),"",_xlfn.IFS(AND(F32&gt;=$J$9,C32&gt;=$I$9),"Star",AND(F32&lt;$J$9,C32&gt;=$I$9),"Plow Horse",AND(F32&gt;=$J$9,C32&lt;$I$9),"Puzzle",AND(F32&lt;$J$9,C32&lt;$I$9),"Dog"))</f>
        <v/>
      </c>
      <c r="H32" s="30"/>
      <c r="I32" s="49"/>
      <c r="J32" s="58"/>
      <c r="K32" s="58"/>
      <c r="L32" s="58"/>
      <c r="M32" s="58"/>
      <c r="N32" s="30"/>
      <c r="O32" s="64"/>
    </row>
    <row r="33" spans="1:19" ht="33" customHeight="1" x14ac:dyDescent="0.15">
      <c r="A33" s="30"/>
      <c r="B33" s="73"/>
      <c r="C33" s="74"/>
      <c r="D33" s="75"/>
      <c r="E33" s="76"/>
      <c r="F33" s="83">
        <f t="shared" si="1"/>
        <v>0</v>
      </c>
      <c r="G33" s="84" t="str" cm="1">
        <f t="array" ref="G33">IF(OR(ISBLANK(C33),ISBLANK(D33),ISBLANK(E33),ISBLANK($I$9),ISBLANK($J$9)),"",_xlfn.IFS(AND(F33&gt;=$J$9,C33&gt;=$I$9),"Star",AND(F33&lt;$J$9,C33&gt;=$I$9),"Plow Horse",AND(F33&gt;=$J$9,C33&lt;$I$9),"Puzzle",AND(F33&lt;$J$9,C33&lt;$I$9),"Dog"))</f>
        <v/>
      </c>
      <c r="H33" s="30"/>
      <c r="I33" s="58"/>
      <c r="J33" s="59"/>
      <c r="K33" s="59"/>
      <c r="L33" s="59"/>
      <c r="M33" s="58"/>
      <c r="N33" s="30"/>
      <c r="O33" s="64"/>
    </row>
    <row r="34" spans="1:19" ht="33" customHeight="1" x14ac:dyDescent="0.15">
      <c r="A34" s="30"/>
      <c r="B34" s="77"/>
      <c r="C34" s="78"/>
      <c r="D34" s="79"/>
      <c r="E34" s="80"/>
      <c r="F34" s="83">
        <f t="shared" si="1"/>
        <v>0</v>
      </c>
      <c r="G34" s="84" t="str" cm="1">
        <f t="array" ref="G34">IF(OR(ISBLANK(C34),ISBLANK(D34),ISBLANK(E34),ISBLANK($I$9),ISBLANK($J$9)),"",_xlfn.IFS(AND(F34&gt;=$J$9,C34&gt;=$I$9),"Star",AND(F34&lt;$J$9,C34&gt;=$I$9),"Plow Horse",AND(F34&gt;=$J$9,C34&lt;$I$9),"Puzzle",AND(F34&lt;$J$9,C34&lt;$I$9),"Dog"))</f>
        <v/>
      </c>
      <c r="H34" s="30"/>
      <c r="I34" s="58"/>
      <c r="J34" s="59"/>
      <c r="K34" s="59"/>
      <c r="L34" s="59"/>
      <c r="M34" s="58"/>
      <c r="N34" s="30"/>
      <c r="O34" s="64"/>
    </row>
    <row r="35" spans="1:19" ht="33" customHeight="1" x14ac:dyDescent="0.15">
      <c r="A35" s="30"/>
      <c r="B35" s="73"/>
      <c r="C35" s="74"/>
      <c r="D35" s="75"/>
      <c r="E35" s="76"/>
      <c r="F35" s="83">
        <f t="shared" si="1"/>
        <v>0</v>
      </c>
      <c r="G35" s="84" t="str" cm="1">
        <f t="array" ref="G35">IF(OR(ISBLANK(C35),ISBLANK(D35),ISBLANK(E35),ISBLANK($I$9),ISBLANK($J$9)),"",_xlfn.IFS(AND(F35&gt;=$J$9,C35&gt;=$I$9),"Star",AND(F35&lt;$J$9,C35&gt;=$I$9),"Plow Horse",AND(F35&gt;=$J$9,C35&lt;$I$9),"Puzzle",AND(F35&lt;$J$9,C35&lt;$I$9),"Dog"))</f>
        <v/>
      </c>
      <c r="H35" s="30"/>
      <c r="I35" s="58"/>
      <c r="J35" s="59"/>
      <c r="K35" s="59"/>
      <c r="L35" s="59"/>
      <c r="M35" s="58"/>
      <c r="N35" s="30"/>
      <c r="O35" s="64"/>
    </row>
    <row r="36" spans="1:19" ht="33" customHeight="1" x14ac:dyDescent="0.15">
      <c r="A36" s="30"/>
      <c r="B36" s="77"/>
      <c r="C36" s="78"/>
      <c r="D36" s="79"/>
      <c r="E36" s="80"/>
      <c r="F36" s="83">
        <f t="shared" si="1"/>
        <v>0</v>
      </c>
      <c r="G36" s="84" t="str" cm="1">
        <f t="array" ref="G36">IF(OR(ISBLANK(C36),ISBLANK(D36),ISBLANK(E36),ISBLANK($I$9),ISBLANK($J$9)),"",_xlfn.IFS(AND(F36&gt;=$J$9,C36&gt;=$I$9),"Star",AND(F36&lt;$J$9,C36&gt;=$I$9),"Plow Horse",AND(F36&gt;=$J$9,C36&lt;$I$9),"Puzzle",AND(F36&lt;$J$9,C36&lt;$I$9),"Dog"))</f>
        <v/>
      </c>
      <c r="H36" s="30"/>
      <c r="I36" s="58"/>
      <c r="J36" s="59"/>
      <c r="K36" s="59"/>
      <c r="L36" s="59"/>
      <c r="M36" s="58"/>
      <c r="N36" s="30"/>
      <c r="O36" s="64"/>
      <c r="P36" s="66"/>
      <c r="Q36" s="66"/>
    </row>
    <row r="37" spans="1:19" ht="33" customHeight="1" x14ac:dyDescent="0.15">
      <c r="A37" s="30"/>
      <c r="B37" s="73"/>
      <c r="C37" s="74"/>
      <c r="D37" s="75"/>
      <c r="E37" s="76"/>
      <c r="F37" s="83">
        <f t="shared" si="1"/>
        <v>0</v>
      </c>
      <c r="G37" s="84" t="str" cm="1">
        <f t="array" ref="G37">IF(OR(ISBLANK(C37),ISBLANK(D37),ISBLANK(E37),ISBLANK($I$9),ISBLANK($J$9)),"",_xlfn.IFS(AND(F37&gt;=$J$9,C37&gt;=$I$9),"Star",AND(F37&lt;$J$9,C37&gt;=$I$9),"Plow Horse",AND(F37&gt;=$J$9,C37&lt;$I$9),"Puzzle",AND(F37&lt;$J$9,C37&lt;$I$9),"Dog"))</f>
        <v/>
      </c>
      <c r="H37" s="30"/>
      <c r="I37" s="58"/>
      <c r="J37" s="58"/>
      <c r="K37" s="58"/>
      <c r="L37" s="58"/>
      <c r="M37" s="58"/>
      <c r="N37" s="30"/>
      <c r="O37" s="64"/>
      <c r="R37" s="57"/>
      <c r="S37" s="57"/>
    </row>
    <row r="38" spans="1:19" s="57" customFormat="1" ht="33" customHeight="1" x14ac:dyDescent="0.15">
      <c r="A38" s="51"/>
      <c r="B38" s="52"/>
      <c r="C38" s="53"/>
      <c r="D38" s="54"/>
      <c r="E38" s="54"/>
      <c r="F38" s="55" t="str">
        <f t="shared" ref="F38" si="2">IF(OR(ISBLANK(D38),ISBLANK(E38)),"",E38-D38)</f>
        <v/>
      </c>
      <c r="G38" s="56" t="str">
        <f t="shared" ref="G38" si="3">IF(OR(ISBLANK(F38),ISBLANK(C38),ISBLANK($I$9),ISBLANK($J$9)),"",_xlfn.IFS(AND(F38&gt;=$J$9,C38&gt;=$I$9),"Star",AND(F38&lt;$J$9,C38&gt;=$I$9),"Plow Horse",AND(F38&gt;=$J$9,C38&lt;$I$9),"Puzzle",AND(F38&lt;$J$9,C38&lt;$I$9),"Dog"))</f>
        <v/>
      </c>
      <c r="H38" s="51"/>
      <c r="I38" s="51"/>
      <c r="J38" s="51"/>
      <c r="K38" s="51"/>
      <c r="L38" s="51"/>
      <c r="M38" s="51"/>
      <c r="N38" s="51"/>
      <c r="O38" s="53"/>
      <c r="P38" s="65"/>
      <c r="Q38" s="65"/>
      <c r="R38" s="4"/>
      <c r="S38" s="4"/>
    </row>
    <row r="39" spans="1:19" ht="15.75" customHeight="1" x14ac:dyDescent="0.15">
      <c r="B39" s="63"/>
      <c r="C39" s="63"/>
      <c r="D39" s="63"/>
      <c r="E39" s="63"/>
      <c r="F39" s="72"/>
    </row>
    <row r="40" spans="1:19" ht="15.75" customHeight="1" x14ac:dyDescent="0.15">
      <c r="B40" s="63"/>
      <c r="C40" s="63"/>
      <c r="D40" s="63"/>
      <c r="E40" s="63"/>
      <c r="F40" s="72"/>
    </row>
    <row r="41" spans="1:19" ht="15.75" customHeight="1" x14ac:dyDescent="0.15">
      <c r="B41" s="63"/>
      <c r="C41" s="63"/>
      <c r="D41" s="63"/>
      <c r="E41" s="63"/>
      <c r="F41" s="72"/>
      <c r="G41" s="63"/>
      <c r="H41" s="63"/>
      <c r="I41" s="63"/>
    </row>
    <row r="42" spans="1:19" ht="15.75" customHeight="1" x14ac:dyDescent="0.15">
      <c r="B42" s="63"/>
      <c r="C42" s="63"/>
      <c r="D42" s="63"/>
      <c r="E42" s="63"/>
      <c r="F42" s="72"/>
      <c r="G42" s="63"/>
      <c r="H42" s="63"/>
      <c r="I42" s="63"/>
    </row>
    <row r="43" spans="1:19" ht="15.75" customHeight="1" x14ac:dyDescent="0.15">
      <c r="B43" s="63"/>
      <c r="C43" s="63"/>
      <c r="D43" s="63"/>
      <c r="E43" s="63"/>
      <c r="F43" s="72"/>
      <c r="G43" s="63"/>
      <c r="H43" s="63"/>
      <c r="I43" s="63"/>
    </row>
    <row r="44" spans="1:19" ht="15.75" customHeight="1" x14ac:dyDescent="0.15">
      <c r="B44" s="63"/>
      <c r="C44" s="63"/>
      <c r="D44" s="63"/>
      <c r="E44" s="63"/>
      <c r="F44" s="72"/>
      <c r="G44" s="63"/>
      <c r="H44" s="63"/>
      <c r="I44" s="63"/>
    </row>
    <row r="45" spans="1:19" ht="15.75" customHeight="1" x14ac:dyDescent="0.15">
      <c r="B45" s="85"/>
      <c r="C45" s="86" t="s">
        <v>17</v>
      </c>
      <c r="D45" s="86" t="s">
        <v>18</v>
      </c>
      <c r="E45" s="63"/>
      <c r="F45" s="72"/>
      <c r="G45" s="63"/>
      <c r="H45" s="63"/>
      <c r="I45" s="63"/>
    </row>
    <row r="46" spans="1:19" ht="15.75" customHeight="1" x14ac:dyDescent="0.15">
      <c r="B46" s="85" t="s">
        <v>20</v>
      </c>
      <c r="C46" s="87">
        <f>IF(MIN(F9:F37)&gt;0,0,MIN(F9:F37)+(MIN(F9:F37)*0.15))</f>
        <v>0</v>
      </c>
      <c r="D46" s="87">
        <f>IF(I9=0,500,I9)</f>
        <v>500</v>
      </c>
      <c r="E46" s="63"/>
      <c r="F46" s="72"/>
      <c r="G46" s="63"/>
      <c r="H46" s="63"/>
      <c r="I46" s="63"/>
    </row>
    <row r="47" spans="1:19" ht="15.75" customHeight="1" x14ac:dyDescent="0.15">
      <c r="B47" s="85"/>
      <c r="C47" s="87">
        <f>IF(MAX(F9:F37)=0,15,MAX(F9:F37)+(MAX(F9:F37)*0.15))</f>
        <v>15</v>
      </c>
      <c r="D47" s="87">
        <f>D46</f>
        <v>500</v>
      </c>
      <c r="E47" s="63"/>
      <c r="F47" s="72"/>
      <c r="G47" s="63"/>
      <c r="H47" s="63"/>
      <c r="I47" s="63"/>
    </row>
    <row r="48" spans="1:19" ht="15.75" customHeight="1" x14ac:dyDescent="0.15">
      <c r="B48" s="85" t="s">
        <v>19</v>
      </c>
      <c r="C48" s="87">
        <f>IF(J9=0,7.5,J9)</f>
        <v>7.5</v>
      </c>
      <c r="D48" s="87">
        <v>0</v>
      </c>
      <c r="E48" s="63"/>
      <c r="F48" s="72"/>
      <c r="G48" s="63"/>
      <c r="H48" s="63"/>
      <c r="I48" s="63"/>
    </row>
    <row r="49" spans="2:9" ht="15.75" customHeight="1" x14ac:dyDescent="0.15">
      <c r="B49" s="85"/>
      <c r="C49" s="87">
        <f>C48</f>
        <v>7.5</v>
      </c>
      <c r="D49" s="87">
        <f>IF(MAX(C9:C37)=0,1000,MAX(C9:C37)+(MAX(C9:C37)*0.15))</f>
        <v>1000</v>
      </c>
      <c r="E49" s="63"/>
      <c r="F49" s="72"/>
      <c r="G49" s="63"/>
      <c r="H49" s="63"/>
      <c r="I49" s="63"/>
    </row>
    <row r="50" spans="2:9" ht="15.75" customHeight="1" x14ac:dyDescent="0.15">
      <c r="B50" s="85" t="s">
        <v>21</v>
      </c>
      <c r="C50" s="88">
        <f>C47-(C47*0.05)</f>
        <v>14.25</v>
      </c>
      <c r="D50" s="88">
        <f>D49-(D49*0.05)</f>
        <v>950</v>
      </c>
      <c r="E50" s="63"/>
      <c r="F50" s="72"/>
      <c r="G50" s="63"/>
      <c r="H50" s="63"/>
      <c r="I50" s="63"/>
    </row>
    <row r="51" spans="2:9" ht="15.75" customHeight="1" x14ac:dyDescent="0.15">
      <c r="B51" s="85" t="s">
        <v>22</v>
      </c>
      <c r="C51" s="88">
        <f>IF(C46&gt;=0,C47*0.05,C46-(C46*0.05))</f>
        <v>0.75</v>
      </c>
      <c r="D51" s="88">
        <f>D50</f>
        <v>950</v>
      </c>
      <c r="E51" s="63"/>
      <c r="F51" s="72"/>
      <c r="G51" s="63"/>
      <c r="H51" s="63"/>
      <c r="I51" s="63"/>
    </row>
    <row r="52" spans="2:9" ht="15.75" customHeight="1" x14ac:dyDescent="0.15">
      <c r="B52" s="85" t="s">
        <v>27</v>
      </c>
      <c r="C52" s="88">
        <f>C50</f>
        <v>14.25</v>
      </c>
      <c r="D52" s="88">
        <f>D49*0.07</f>
        <v>70</v>
      </c>
      <c r="E52" s="63"/>
      <c r="F52" s="72"/>
      <c r="G52" s="63"/>
      <c r="H52" s="63"/>
      <c r="I52" s="63"/>
    </row>
    <row r="53" spans="2:9" ht="15.75" customHeight="1" x14ac:dyDescent="0.15">
      <c r="B53" s="85" t="s">
        <v>28</v>
      </c>
      <c r="C53" s="88">
        <f>C51</f>
        <v>0.75</v>
      </c>
      <c r="D53" s="88">
        <f>D52</f>
        <v>70</v>
      </c>
      <c r="E53" s="63"/>
      <c r="F53" s="72"/>
      <c r="G53" s="63"/>
      <c r="H53" s="63"/>
      <c r="I53" s="63"/>
    </row>
    <row r="54" spans="2:9" ht="15.75" customHeight="1" x14ac:dyDescent="0.15">
      <c r="B54" s="63"/>
      <c r="C54" s="63"/>
      <c r="D54" s="63"/>
      <c r="E54" s="63"/>
      <c r="F54" s="72"/>
      <c r="G54" s="63"/>
      <c r="H54" s="63"/>
      <c r="I54" s="63"/>
    </row>
    <row r="55" spans="2:9" ht="15.75" customHeight="1" x14ac:dyDescent="0.15">
      <c r="B55" s="63"/>
      <c r="C55" s="63"/>
      <c r="D55" s="63"/>
      <c r="E55" s="63"/>
      <c r="F55" s="72"/>
      <c r="G55" s="63"/>
      <c r="H55" s="63"/>
      <c r="I55" s="63"/>
    </row>
    <row r="56" spans="2:9" ht="15.75" customHeight="1" x14ac:dyDescent="0.15">
      <c r="B56" s="63"/>
      <c r="C56" s="63"/>
      <c r="D56" s="63"/>
      <c r="E56" s="63"/>
      <c r="F56" s="72"/>
      <c r="G56" s="63"/>
      <c r="H56" s="63"/>
      <c r="I56" s="63"/>
    </row>
    <row r="57" spans="2:9" ht="15.75" customHeight="1" x14ac:dyDescent="0.15">
      <c r="B57" s="63"/>
      <c r="C57" s="63"/>
      <c r="D57" s="63"/>
      <c r="E57" s="63"/>
      <c r="F57" s="72"/>
      <c r="G57" s="63"/>
      <c r="H57" s="63"/>
      <c r="I57" s="63"/>
    </row>
    <row r="58" spans="2:9" ht="15.75" customHeight="1" x14ac:dyDescent="0.15">
      <c r="B58" s="63"/>
      <c r="C58" s="63"/>
      <c r="D58" s="63"/>
      <c r="E58" s="63"/>
      <c r="F58" s="72"/>
      <c r="G58" s="63"/>
      <c r="H58" s="63"/>
      <c r="I58" s="63"/>
    </row>
    <row r="59" spans="2:9" ht="15.75" customHeight="1" x14ac:dyDescent="0.15">
      <c r="B59" s="63"/>
      <c r="C59" s="63"/>
      <c r="D59" s="63"/>
      <c r="E59" s="63"/>
      <c r="F59" s="72"/>
      <c r="G59" s="63"/>
      <c r="H59" s="63"/>
      <c r="I59" s="63"/>
    </row>
    <row r="60" spans="2:9" ht="15.75" customHeight="1" x14ac:dyDescent="0.15">
      <c r="B60" s="63"/>
      <c r="C60" s="63"/>
      <c r="D60" s="63"/>
      <c r="E60" s="63"/>
      <c r="F60" s="72"/>
      <c r="G60" s="63"/>
      <c r="H60" s="63"/>
      <c r="I60" s="63"/>
    </row>
    <row r="61" spans="2:9" ht="15.75" customHeight="1" x14ac:dyDescent="0.15">
      <c r="B61" s="63"/>
      <c r="C61" s="63"/>
      <c r="D61" s="63"/>
      <c r="E61" s="63"/>
      <c r="F61" s="72"/>
      <c r="G61" s="63"/>
      <c r="H61" s="63"/>
      <c r="I61" s="63"/>
    </row>
    <row r="62" spans="2:9" ht="15.75" customHeight="1" x14ac:dyDescent="0.15">
      <c r="B62" s="63"/>
      <c r="C62" s="63"/>
      <c r="D62" s="63"/>
      <c r="E62" s="63"/>
      <c r="F62" s="72"/>
      <c r="G62" s="63"/>
      <c r="H62" s="63"/>
      <c r="I62" s="63"/>
    </row>
    <row r="63" spans="2:9" ht="15.75" customHeight="1" x14ac:dyDescent="0.15">
      <c r="B63" s="63"/>
      <c r="C63" s="63"/>
      <c r="D63" s="63"/>
      <c r="E63" s="63"/>
      <c r="F63" s="72"/>
      <c r="G63" s="63"/>
      <c r="H63" s="63"/>
      <c r="I63" s="63"/>
    </row>
    <row r="64" spans="2:9" ht="15.75" customHeight="1" x14ac:dyDescent="0.15">
      <c r="B64" s="63"/>
      <c r="C64" s="63"/>
      <c r="D64" s="63"/>
      <c r="E64" s="63"/>
      <c r="F64" s="72"/>
      <c r="G64" s="63"/>
      <c r="H64" s="63"/>
      <c r="I64" s="63"/>
    </row>
    <row r="65" spans="2:9" ht="15.75" customHeight="1" x14ac:dyDescent="0.15">
      <c r="B65" s="63"/>
      <c r="C65" s="63"/>
      <c r="D65" s="63"/>
      <c r="E65" s="63"/>
      <c r="F65" s="72"/>
      <c r="G65" s="63"/>
      <c r="H65" s="63"/>
      <c r="I65" s="63"/>
    </row>
    <row r="66" spans="2:9" ht="15.75" customHeight="1" x14ac:dyDescent="0.15">
      <c r="B66" s="63"/>
      <c r="C66" s="63"/>
      <c r="D66" s="63"/>
      <c r="E66" s="63"/>
      <c r="F66" s="72"/>
      <c r="G66" s="63"/>
      <c r="H66" s="63"/>
      <c r="I66" s="63"/>
    </row>
    <row r="67" spans="2:9" ht="15.75" customHeight="1" x14ac:dyDescent="0.15">
      <c r="B67" s="63"/>
      <c r="C67" s="63"/>
      <c r="D67" s="63"/>
      <c r="E67" s="63"/>
      <c r="F67" s="72"/>
      <c r="G67" s="63"/>
      <c r="H67" s="63"/>
      <c r="I67" s="63"/>
    </row>
    <row r="68" spans="2:9" ht="15.75" customHeight="1" x14ac:dyDescent="0.15">
      <c r="B68" s="63"/>
      <c r="C68" s="63"/>
      <c r="D68" s="63"/>
      <c r="E68" s="63"/>
      <c r="F68" s="72"/>
      <c r="G68" s="63"/>
      <c r="H68" s="63"/>
      <c r="I68" s="63"/>
    </row>
    <row r="69" spans="2:9" ht="15.75" customHeight="1" x14ac:dyDescent="0.15">
      <c r="B69" s="63"/>
      <c r="C69" s="63"/>
      <c r="D69" s="63"/>
      <c r="E69" s="63"/>
      <c r="F69" s="72"/>
      <c r="G69" s="63"/>
      <c r="H69" s="63"/>
      <c r="I69" s="63"/>
    </row>
    <row r="70" spans="2:9" ht="15.75" customHeight="1" x14ac:dyDescent="0.15">
      <c r="B70" s="63"/>
      <c r="C70" s="63"/>
      <c r="D70" s="63"/>
      <c r="E70" s="63"/>
      <c r="F70" s="72"/>
      <c r="G70" s="63"/>
      <c r="H70" s="63"/>
      <c r="I70" s="63"/>
    </row>
    <row r="71" spans="2:9" ht="15.75" customHeight="1" x14ac:dyDescent="0.15">
      <c r="B71" s="63"/>
      <c r="C71" s="63"/>
      <c r="D71" s="63"/>
      <c r="E71" s="63"/>
      <c r="F71" s="72"/>
      <c r="G71" s="63"/>
      <c r="H71" s="63"/>
      <c r="I71" s="63"/>
    </row>
    <row r="72" spans="2:9" ht="15.75" customHeight="1" x14ac:dyDescent="0.15">
      <c r="B72" s="63"/>
      <c r="C72" s="63"/>
      <c r="D72" s="63"/>
      <c r="E72" s="63"/>
      <c r="F72" s="72"/>
      <c r="G72" s="63"/>
      <c r="H72" s="63"/>
      <c r="I72" s="63"/>
    </row>
    <row r="73" spans="2:9" ht="15.75" customHeight="1" x14ac:dyDescent="0.15">
      <c r="B73" s="63"/>
      <c r="C73" s="63"/>
      <c r="D73" s="63"/>
      <c r="E73" s="63"/>
      <c r="F73" s="72"/>
      <c r="G73" s="63"/>
      <c r="H73" s="63"/>
      <c r="I73" s="63"/>
    </row>
    <row r="74" spans="2:9" ht="15.75" customHeight="1" x14ac:dyDescent="0.15">
      <c r="B74" s="63"/>
      <c r="C74" s="63"/>
      <c r="D74" s="63"/>
      <c r="E74" s="63"/>
      <c r="F74" s="72"/>
      <c r="G74" s="63"/>
      <c r="H74" s="63"/>
      <c r="I74" s="63"/>
    </row>
    <row r="75" spans="2:9" ht="15.75" customHeight="1" x14ac:dyDescent="0.15">
      <c r="B75" s="63"/>
      <c r="C75" s="63"/>
      <c r="D75" s="63"/>
      <c r="E75" s="63"/>
      <c r="F75" s="72"/>
      <c r="G75" s="63"/>
      <c r="H75" s="63"/>
      <c r="I75" s="63"/>
    </row>
    <row r="76" spans="2:9" ht="15.75" customHeight="1" x14ac:dyDescent="0.15">
      <c r="B76" s="63"/>
      <c r="C76" s="63"/>
      <c r="D76" s="63"/>
      <c r="E76" s="63"/>
      <c r="F76" s="72"/>
      <c r="G76" s="63"/>
      <c r="H76" s="63"/>
      <c r="I76" s="63"/>
    </row>
    <row r="77" spans="2:9" ht="15.75" customHeight="1" x14ac:dyDescent="0.15">
      <c r="B77" s="63"/>
      <c r="C77" s="63"/>
      <c r="D77" s="63"/>
      <c r="E77" s="63"/>
      <c r="F77" s="72"/>
      <c r="G77" s="63"/>
      <c r="H77" s="63"/>
      <c r="I77" s="63"/>
    </row>
    <row r="78" spans="2:9" ht="15.75" customHeight="1" x14ac:dyDescent="0.15">
      <c r="B78" s="63"/>
      <c r="C78" s="63"/>
      <c r="D78" s="63"/>
      <c r="E78" s="63"/>
      <c r="F78" s="72"/>
      <c r="G78" s="63"/>
      <c r="H78" s="63"/>
      <c r="I78" s="63"/>
    </row>
    <row r="79" spans="2:9" ht="15.75" customHeight="1" x14ac:dyDescent="0.15">
      <c r="B79" s="63"/>
      <c r="C79" s="63"/>
      <c r="D79" s="63"/>
      <c r="E79" s="63"/>
      <c r="F79" s="72"/>
      <c r="G79" s="63"/>
      <c r="H79" s="63"/>
      <c r="I79" s="63"/>
    </row>
    <row r="80" spans="2:9" ht="15.75" customHeight="1" x14ac:dyDescent="0.15">
      <c r="B80" s="63"/>
      <c r="C80" s="63"/>
      <c r="D80" s="63"/>
      <c r="E80" s="63"/>
      <c r="F80" s="72"/>
      <c r="G80" s="63"/>
      <c r="H80" s="63"/>
      <c r="I80" s="63"/>
    </row>
    <row r="81" spans="2:9" ht="15.75" customHeight="1" x14ac:dyDescent="0.15">
      <c r="B81" s="63"/>
      <c r="C81" s="63"/>
      <c r="D81" s="63"/>
      <c r="E81" s="63"/>
      <c r="F81" s="72"/>
      <c r="G81" s="63"/>
      <c r="H81" s="63"/>
      <c r="I81" s="63"/>
    </row>
    <row r="82" spans="2:9" ht="15.75" customHeight="1" x14ac:dyDescent="0.15">
      <c r="B82" s="63"/>
      <c r="C82" s="63"/>
      <c r="D82" s="63"/>
      <c r="E82" s="63"/>
      <c r="F82" s="72"/>
      <c r="G82" s="63"/>
      <c r="H82" s="63"/>
      <c r="I82" s="63"/>
    </row>
    <row r="83" spans="2:9" ht="15.75" customHeight="1" x14ac:dyDescent="0.15">
      <c r="B83" s="63"/>
      <c r="C83" s="63"/>
      <c r="D83" s="63"/>
      <c r="E83" s="63"/>
      <c r="F83" s="72"/>
      <c r="G83" s="63"/>
      <c r="H83" s="63"/>
      <c r="I83" s="63"/>
    </row>
    <row r="84" spans="2:9" ht="15.75" customHeight="1" x14ac:dyDescent="0.15">
      <c r="B84" s="63"/>
      <c r="C84" s="63"/>
      <c r="D84" s="63"/>
      <c r="E84" s="63"/>
      <c r="F84" s="72"/>
      <c r="G84" s="63"/>
      <c r="H84" s="63"/>
      <c r="I84" s="63"/>
    </row>
    <row r="85" spans="2:9" ht="15.75" customHeight="1" x14ac:dyDescent="0.15">
      <c r="B85" s="63"/>
      <c r="C85" s="63"/>
      <c r="D85" s="63"/>
      <c r="E85" s="63"/>
      <c r="F85" s="72"/>
      <c r="G85" s="63"/>
      <c r="H85" s="63"/>
      <c r="I85" s="63"/>
    </row>
    <row r="86" spans="2:9" ht="15.75" customHeight="1" x14ac:dyDescent="0.15">
      <c r="B86" s="63"/>
      <c r="C86" s="63"/>
      <c r="D86" s="63"/>
      <c r="E86" s="63"/>
      <c r="F86" s="72"/>
      <c r="G86" s="63"/>
      <c r="H86" s="63"/>
      <c r="I86" s="63"/>
    </row>
    <row r="87" spans="2:9" ht="15.75" customHeight="1" x14ac:dyDescent="0.15">
      <c r="B87" s="63"/>
      <c r="C87" s="63"/>
      <c r="D87" s="63"/>
      <c r="E87" s="63"/>
      <c r="F87" s="72"/>
      <c r="G87" s="63"/>
      <c r="H87" s="63"/>
      <c r="I87" s="63"/>
    </row>
    <row r="88" spans="2:9" ht="15.75" customHeight="1" x14ac:dyDescent="0.15">
      <c r="B88" s="63"/>
      <c r="C88" s="63"/>
      <c r="D88" s="63"/>
      <c r="E88" s="63"/>
      <c r="F88" s="72"/>
      <c r="G88" s="63"/>
      <c r="H88" s="63"/>
      <c r="I88" s="63"/>
    </row>
    <row r="89" spans="2:9" ht="15.75" customHeight="1" x14ac:dyDescent="0.15">
      <c r="B89" s="63"/>
      <c r="C89" s="63"/>
      <c r="D89" s="63"/>
      <c r="E89" s="63"/>
      <c r="F89" s="72"/>
      <c r="G89" s="63"/>
      <c r="H89" s="63"/>
      <c r="I89" s="63"/>
    </row>
    <row r="90" spans="2:9" ht="15.75" customHeight="1" x14ac:dyDescent="0.15">
      <c r="B90" s="63"/>
      <c r="C90" s="63"/>
      <c r="D90" s="63"/>
      <c r="E90" s="63"/>
      <c r="F90" s="72"/>
      <c r="G90" s="63"/>
      <c r="H90" s="63"/>
      <c r="I90" s="63"/>
    </row>
    <row r="91" spans="2:9" ht="15.75" customHeight="1" x14ac:dyDescent="0.15">
      <c r="B91" s="63"/>
      <c r="C91" s="63"/>
      <c r="D91" s="63"/>
      <c r="E91" s="63"/>
      <c r="F91" s="72"/>
      <c r="G91" s="63"/>
      <c r="H91" s="63"/>
      <c r="I91" s="63"/>
    </row>
    <row r="92" spans="2:9" ht="15.75" customHeight="1" x14ac:dyDescent="0.15">
      <c r="B92" s="63"/>
      <c r="C92" s="63"/>
      <c r="D92" s="63"/>
      <c r="E92" s="63"/>
      <c r="F92" s="72"/>
      <c r="G92" s="63"/>
      <c r="H92" s="63"/>
      <c r="I92" s="63"/>
    </row>
    <row r="93" spans="2:9" ht="15.75" customHeight="1" x14ac:dyDescent="0.15">
      <c r="B93" s="63"/>
      <c r="C93" s="63"/>
      <c r="D93" s="63"/>
      <c r="E93" s="63"/>
      <c r="F93" s="72"/>
      <c r="G93" s="63"/>
      <c r="H93" s="63"/>
      <c r="I93" s="63"/>
    </row>
    <row r="94" spans="2:9" ht="15.75" customHeight="1" x14ac:dyDescent="0.15">
      <c r="B94" s="63"/>
      <c r="C94" s="63"/>
      <c r="D94" s="63"/>
      <c r="E94" s="63"/>
      <c r="F94" s="72"/>
      <c r="G94" s="63"/>
      <c r="H94" s="63"/>
      <c r="I94" s="63"/>
    </row>
    <row r="95" spans="2:9" ht="15.75" customHeight="1" x14ac:dyDescent="0.15">
      <c r="B95" s="63"/>
      <c r="C95" s="63"/>
      <c r="D95" s="63"/>
      <c r="E95" s="63"/>
      <c r="F95" s="72"/>
      <c r="G95" s="63"/>
      <c r="H95" s="63"/>
      <c r="I95" s="63"/>
    </row>
    <row r="96" spans="2:9" ht="15.75" customHeight="1" x14ac:dyDescent="0.15">
      <c r="B96" s="63"/>
      <c r="C96" s="63"/>
      <c r="D96" s="63"/>
      <c r="E96" s="63"/>
      <c r="F96" s="72"/>
      <c r="G96" s="63"/>
      <c r="H96" s="63"/>
      <c r="I96" s="63"/>
    </row>
    <row r="97" spans="2:9" ht="15.75" customHeight="1" x14ac:dyDescent="0.15">
      <c r="B97" s="63"/>
      <c r="C97" s="63"/>
      <c r="D97" s="63"/>
      <c r="E97" s="63"/>
      <c r="F97" s="72"/>
      <c r="G97" s="63"/>
      <c r="H97" s="63"/>
      <c r="I97" s="63"/>
    </row>
    <row r="98" spans="2:9" ht="15.75" customHeight="1" x14ac:dyDescent="0.15">
      <c r="B98" s="63"/>
      <c r="C98" s="63"/>
      <c r="D98" s="63"/>
      <c r="E98" s="63"/>
      <c r="F98" s="72"/>
      <c r="G98" s="63"/>
      <c r="H98" s="63"/>
      <c r="I98" s="63"/>
    </row>
    <row r="99" spans="2:9" ht="15.75" customHeight="1" x14ac:dyDescent="0.15">
      <c r="B99" s="63"/>
      <c r="C99" s="63"/>
      <c r="D99" s="63"/>
      <c r="E99" s="63"/>
      <c r="F99" s="72"/>
      <c r="G99" s="63"/>
      <c r="H99" s="63"/>
      <c r="I99" s="63"/>
    </row>
    <row r="100" spans="2:9" ht="15.75" customHeight="1" x14ac:dyDescent="0.15">
      <c r="B100" s="63"/>
      <c r="C100" s="63"/>
      <c r="D100" s="63"/>
      <c r="E100" s="63"/>
      <c r="F100" s="72"/>
      <c r="G100" s="63"/>
      <c r="H100" s="63"/>
      <c r="I100" s="63"/>
    </row>
    <row r="101" spans="2:9" ht="15.75" customHeight="1" x14ac:dyDescent="0.15">
      <c r="B101" s="63"/>
      <c r="C101" s="63"/>
      <c r="D101" s="63"/>
      <c r="E101" s="63"/>
      <c r="F101" s="72"/>
      <c r="G101" s="63"/>
      <c r="H101" s="63"/>
      <c r="I101" s="63"/>
    </row>
    <row r="102" spans="2:9" ht="15.75" customHeight="1" x14ac:dyDescent="0.15">
      <c r="B102" s="63"/>
      <c r="C102" s="63"/>
      <c r="D102" s="63"/>
      <c r="E102" s="63"/>
      <c r="F102" s="72"/>
      <c r="G102" s="63"/>
      <c r="H102" s="63"/>
      <c r="I102" s="63"/>
    </row>
    <row r="103" spans="2:9" ht="15.75" customHeight="1" x14ac:dyDescent="0.15">
      <c r="B103" s="63"/>
      <c r="C103" s="63"/>
      <c r="D103" s="63"/>
      <c r="E103" s="63"/>
      <c r="F103" s="72"/>
      <c r="G103" s="63"/>
      <c r="H103" s="63"/>
      <c r="I103" s="63"/>
    </row>
    <row r="104" spans="2:9" ht="15.75" customHeight="1" x14ac:dyDescent="0.15">
      <c r="B104" s="63"/>
      <c r="C104" s="63"/>
      <c r="D104" s="63"/>
      <c r="E104" s="63"/>
      <c r="F104" s="72"/>
    </row>
    <row r="105" spans="2:9" ht="15.75" customHeight="1" x14ac:dyDescent="0.15">
      <c r="B105" s="63"/>
      <c r="C105" s="63"/>
      <c r="D105" s="63"/>
      <c r="E105" s="63"/>
      <c r="F105" s="72"/>
    </row>
    <row r="106" spans="2:9" ht="15.75" customHeight="1" x14ac:dyDescent="0.15">
      <c r="B106" s="63"/>
      <c r="C106" s="63"/>
      <c r="D106" s="63"/>
      <c r="E106" s="63"/>
      <c r="F106" s="72"/>
    </row>
    <row r="107" spans="2:9" ht="15.75" customHeight="1" x14ac:dyDescent="0.15">
      <c r="B107" s="63"/>
      <c r="C107" s="63"/>
      <c r="D107" s="63"/>
      <c r="E107" s="63"/>
      <c r="F107" s="72"/>
    </row>
    <row r="108" spans="2:9" ht="15.75" customHeight="1" x14ac:dyDescent="0.15">
      <c r="B108" s="63"/>
      <c r="C108" s="63"/>
      <c r="D108" s="63"/>
      <c r="E108" s="63"/>
      <c r="F108" s="72"/>
    </row>
    <row r="109" spans="2:9" ht="15.75" customHeight="1" x14ac:dyDescent="0.15">
      <c r="B109" s="63"/>
      <c r="C109" s="63"/>
      <c r="D109" s="63"/>
      <c r="E109" s="63"/>
      <c r="F109" s="72"/>
    </row>
  </sheetData>
  <sheetProtection sheet="1" objects="1" scenarios="1"/>
  <mergeCells count="13">
    <mergeCell ref="B4:C4"/>
    <mergeCell ref="E4:G4"/>
    <mergeCell ref="I4:J4"/>
    <mergeCell ref="L4:M4"/>
    <mergeCell ref="L8:M9"/>
    <mergeCell ref="I11:M11"/>
    <mergeCell ref="B5:C5"/>
    <mergeCell ref="E5:G5"/>
    <mergeCell ref="I5:J5"/>
    <mergeCell ref="L5:M5"/>
    <mergeCell ref="D7:E7"/>
    <mergeCell ref="I7:J7"/>
    <mergeCell ref="L7:M7"/>
  </mergeCells>
  <hyperlinks>
    <hyperlink ref="I5" r:id="rId1" display="Enter the cost of each menu item (ex. 5.00) in the Food Cost column. To find it, you can calculate it manually or use restaurant inventory software. _x000a__x000a_Then, enter each item's current menu price (ex. 15.00) in the Menu Price column. The worksheet will auto" xr:uid="{66097CF1-35D6-2A4D-8CCB-1A4BBEE3EE4C}"/>
    <hyperlink ref="L8" r:id="rId2" xr:uid="{5BAC0943-3A79-7E4B-B6EF-4327939A59BD}"/>
    <hyperlink ref="E5" r:id="rId3" display="Enter the number units sold in the past month for each menu item. (ex. 900) Check your POS reporting dashboard for this data. _x000a__x000a_No need to enter data in the blue boxes. These are where the worksheet does all the work." xr:uid="{8290A626-5E47-B245-AFBC-656A60BA763B}"/>
  </hyperlinks>
  <pageMargins left="0.7" right="0.7" top="0.75" bottom="0.75" header="0.3" footer="0.3"/>
  <pageSetup orientation="portrait" horizontalDpi="0" verticalDpi="0"/>
  <ignoredErrors>
    <ignoredError sqref="D52" 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5DD79-7BAF-0642-AE64-BF9E18E35B9F}">
  <sheetPr>
    <outlinePr summaryBelow="0" summaryRight="0"/>
  </sheetPr>
  <dimension ref="A1:T109"/>
  <sheetViews>
    <sheetView showGridLines="0" zoomScale="125" zoomScaleNormal="125" workbookViewId="0">
      <selection activeCell="B9" sqref="B9"/>
    </sheetView>
  </sheetViews>
  <sheetFormatPr baseColWidth="10" defaultColWidth="12.6640625" defaultRowHeight="15.75" customHeight="1" x14ac:dyDescent="0.15"/>
  <cols>
    <col min="1" max="1" width="5.1640625" style="91" customWidth="1"/>
    <col min="2" max="2" width="28.33203125" style="91" customWidth="1"/>
    <col min="3" max="3" width="11.5" style="91" customWidth="1"/>
    <col min="4" max="5" width="8.83203125" style="91" customWidth="1"/>
    <col min="6" max="6" width="12.6640625" style="40" customWidth="1"/>
    <col min="7" max="7" width="13.6640625" style="91" customWidth="1"/>
    <col min="8" max="8" width="7.33203125" style="91" customWidth="1"/>
    <col min="9" max="10" width="21.6640625" style="91" customWidth="1"/>
    <col min="11" max="11" width="7.33203125" style="91" customWidth="1"/>
    <col min="12" max="13" width="26.6640625" style="91" customWidth="1"/>
    <col min="14" max="14" width="5.1640625" style="91" customWidth="1"/>
    <col min="15" max="15" width="11.1640625" style="71" customWidth="1"/>
    <col min="16" max="17" width="8.5" style="65" customWidth="1"/>
    <col min="18" max="16384" width="12.6640625" style="91"/>
  </cols>
  <sheetData>
    <row r="1" spans="1:20" ht="21" customHeight="1" x14ac:dyDescent="0.15"/>
    <row r="2" spans="1:20" ht="45" customHeight="1" x14ac:dyDescent="0.15">
      <c r="A2" s="1"/>
      <c r="B2" s="46"/>
      <c r="C2" s="46"/>
      <c r="D2" s="46"/>
      <c r="E2" s="46"/>
      <c r="F2" s="47"/>
      <c r="G2" s="46"/>
      <c r="H2" s="46"/>
      <c r="I2" s="46"/>
      <c r="J2" s="46"/>
      <c r="K2" s="46"/>
      <c r="L2" s="89"/>
      <c r="M2" s="89"/>
      <c r="N2" s="3"/>
      <c r="O2" s="67"/>
    </row>
    <row r="3" spans="1:20" ht="28.5" customHeight="1" x14ac:dyDescent="0.15">
      <c r="A3" s="1"/>
      <c r="B3" s="48" t="s">
        <v>36</v>
      </c>
      <c r="C3" s="12"/>
      <c r="D3" s="12"/>
      <c r="E3" s="12"/>
      <c r="F3" s="36"/>
      <c r="G3" s="12"/>
      <c r="H3" s="12"/>
      <c r="I3" s="12"/>
      <c r="J3" s="12"/>
      <c r="K3" s="12"/>
      <c r="L3" s="13"/>
      <c r="M3" s="13"/>
      <c r="N3" s="3"/>
      <c r="O3" s="67"/>
    </row>
    <row r="4" spans="1:20" ht="39" customHeight="1" x14ac:dyDescent="0.15">
      <c r="A4" s="1"/>
      <c r="B4" s="102" t="s">
        <v>1</v>
      </c>
      <c r="C4" s="95"/>
      <c r="D4" s="92"/>
      <c r="E4" s="102" t="s">
        <v>2</v>
      </c>
      <c r="F4" s="95"/>
      <c r="G4" s="95"/>
      <c r="H4" s="15"/>
      <c r="I4" s="102" t="s">
        <v>3</v>
      </c>
      <c r="J4" s="95"/>
      <c r="K4" s="92"/>
      <c r="L4" s="102" t="s">
        <v>4</v>
      </c>
      <c r="M4" s="95"/>
      <c r="N4" s="92"/>
      <c r="O4" s="68"/>
    </row>
    <row r="5" spans="1:20" ht="163" customHeight="1" x14ac:dyDescent="0.15">
      <c r="A5" s="7"/>
      <c r="B5" s="103" t="s">
        <v>38</v>
      </c>
      <c r="C5" s="95"/>
      <c r="D5" s="43"/>
      <c r="E5" s="96" t="s">
        <v>39</v>
      </c>
      <c r="F5" s="97"/>
      <c r="G5" s="97"/>
      <c r="H5" s="44"/>
      <c r="I5" s="96" t="s">
        <v>42</v>
      </c>
      <c r="J5" s="95"/>
      <c r="K5" s="44"/>
      <c r="L5" s="104" t="s">
        <v>41</v>
      </c>
      <c r="M5" s="95"/>
      <c r="N5" s="44"/>
      <c r="O5" s="68"/>
    </row>
    <row r="6" spans="1:20" ht="28.5" customHeight="1" x14ac:dyDescent="0.15">
      <c r="A6" s="18"/>
      <c r="B6" s="15"/>
      <c r="C6" s="15"/>
      <c r="D6" s="15"/>
      <c r="E6" s="15"/>
      <c r="F6" s="37"/>
      <c r="G6" s="15"/>
      <c r="H6" s="15"/>
      <c r="I6" s="15"/>
      <c r="J6" s="18"/>
      <c r="K6" s="15"/>
      <c r="L6" s="18"/>
      <c r="M6" s="18"/>
      <c r="N6" s="18"/>
      <c r="O6" s="18"/>
    </row>
    <row r="7" spans="1:20" ht="36" customHeight="1" x14ac:dyDescent="0.15">
      <c r="A7" s="19"/>
      <c r="B7" s="20">
        <v>1</v>
      </c>
      <c r="C7" s="20">
        <v>2</v>
      </c>
      <c r="D7" s="98">
        <v>3</v>
      </c>
      <c r="E7" s="99"/>
      <c r="F7" s="38"/>
      <c r="G7" s="90">
        <v>5</v>
      </c>
      <c r="H7" s="22"/>
      <c r="I7" s="98">
        <v>4</v>
      </c>
      <c r="J7" s="95"/>
      <c r="K7" s="22"/>
      <c r="L7" s="102" t="s">
        <v>5</v>
      </c>
      <c r="M7" s="95"/>
      <c r="N7" s="19"/>
      <c r="O7" s="19"/>
    </row>
    <row r="8" spans="1:20" ht="51" customHeight="1" x14ac:dyDescent="0.15">
      <c r="A8" s="15"/>
      <c r="B8" s="23" t="s">
        <v>35</v>
      </c>
      <c r="C8" s="23" t="s">
        <v>6</v>
      </c>
      <c r="D8" s="60" t="s">
        <v>7</v>
      </c>
      <c r="E8" s="24" t="s">
        <v>8</v>
      </c>
      <c r="F8" s="39" t="s">
        <v>9</v>
      </c>
      <c r="G8" s="25" t="s">
        <v>10</v>
      </c>
      <c r="H8" s="15"/>
      <c r="I8" s="61" t="s">
        <v>29</v>
      </c>
      <c r="J8" s="26" t="s">
        <v>30</v>
      </c>
      <c r="K8" s="15"/>
      <c r="L8" s="96" t="s">
        <v>11</v>
      </c>
      <c r="M8" s="97"/>
      <c r="N8" s="15"/>
      <c r="O8" s="69"/>
    </row>
    <row r="9" spans="1:20" ht="33" customHeight="1" x14ac:dyDescent="0.15">
      <c r="A9" s="27"/>
      <c r="B9" s="73"/>
      <c r="C9" s="74"/>
      <c r="D9" s="75"/>
      <c r="E9" s="76"/>
      <c r="F9" s="83">
        <f>IF(OR(ISBLANK(D9),ISBLANK(E9)),0,E9-D9)</f>
        <v>0</v>
      </c>
      <c r="G9" s="84" t="str" cm="1">
        <f t="array" ref="G9">IF(OR(ISBLANK(C9),ISBLANK(D9),ISBLANK(E9),ISBLANK($I$9),ISBLANK($J$9)),"",_xlfn.IFS(AND(F9&gt;=$J$9,C9&gt;=$I$9),"Star",AND(F9&lt;$J$9,C9&gt;=$I$9),"Plow Horse",AND(F9&gt;=$J$9,C9&lt;$I$9),"Puzzle",AND(F9&lt;$J$9,C9&lt;$I$9),"Dog"))</f>
        <v/>
      </c>
      <c r="H9" s="15"/>
      <c r="I9" s="81"/>
      <c r="J9" s="82"/>
      <c r="K9" s="28"/>
      <c r="L9" s="97"/>
      <c r="M9" s="97"/>
      <c r="N9" s="29"/>
      <c r="O9" s="70"/>
    </row>
    <row r="10" spans="1:20" ht="33" customHeight="1" x14ac:dyDescent="0.15">
      <c r="A10" s="27"/>
      <c r="B10" s="77"/>
      <c r="C10" s="78"/>
      <c r="D10" s="79"/>
      <c r="E10" s="80"/>
      <c r="F10" s="83">
        <f t="shared" ref="F10:F14" si="0">IF(OR(ISBLANK(D10),ISBLANK(E10)),0,E10-D10)</f>
        <v>0</v>
      </c>
      <c r="G10" s="84" t="str" cm="1">
        <f t="array" ref="G10">IF(OR(ISBLANK(C10),ISBLANK(D10),ISBLANK(E10),ISBLANK($I$9),ISBLANK($J$9)),"",_xlfn.IFS(AND(F10&gt;=$J$9,C10&gt;=$I$9),"Star",AND(F10&lt;$J$9,C10&gt;=$I$9),"Plow Horse",AND(F10&gt;=$J$9,C10&lt;$I$9),"Puzzle",AND(F10&lt;$J$9,C10&lt;$I$9),"Dog"))</f>
        <v/>
      </c>
      <c r="H10" s="15" t="s">
        <v>12</v>
      </c>
      <c r="I10" s="5"/>
      <c r="J10" s="5"/>
      <c r="K10" s="15"/>
      <c r="L10" s="15"/>
      <c r="M10" s="15"/>
      <c r="N10" s="29"/>
      <c r="O10" s="70"/>
    </row>
    <row r="11" spans="1:20" ht="33" customHeight="1" x14ac:dyDescent="0.15">
      <c r="A11" s="27"/>
      <c r="B11" s="73"/>
      <c r="C11" s="74"/>
      <c r="D11" s="75"/>
      <c r="E11" s="76"/>
      <c r="F11" s="83">
        <f t="shared" si="0"/>
        <v>0</v>
      </c>
      <c r="G11" s="84" t="str" cm="1">
        <f t="array" ref="G11">IF(OR(ISBLANK(C11),ISBLANK(D11),ISBLANK(E11),ISBLANK($I$9),ISBLANK($J$9)),"",_xlfn.IFS(AND(F11&gt;=$J$9,C11&gt;=$I$9),"Star",AND(F11&lt;$J$9,C11&gt;=$I$9),"Plow Horse",AND(F11&gt;=$J$9,C11&lt;$I$9),"Puzzle",AND(F11&lt;$J$9,C11&lt;$I$9),"Dog"))</f>
        <v/>
      </c>
      <c r="H11" s="15"/>
      <c r="I11" s="94" t="s">
        <v>49</v>
      </c>
      <c r="J11" s="95"/>
      <c r="K11" s="95"/>
      <c r="L11" s="95"/>
      <c r="M11" s="95"/>
      <c r="N11" s="15"/>
      <c r="O11" s="69"/>
      <c r="R11" s="63"/>
    </row>
    <row r="12" spans="1:20" ht="33" customHeight="1" x14ac:dyDescent="0.15">
      <c r="A12" s="30"/>
      <c r="B12" s="77"/>
      <c r="C12" s="78"/>
      <c r="D12" s="79"/>
      <c r="E12" s="80"/>
      <c r="F12" s="83">
        <f t="shared" si="0"/>
        <v>0</v>
      </c>
      <c r="G12" s="84" t="str" cm="1">
        <f t="array" ref="G12">IF(OR(ISBLANK(C12),ISBLANK(D12),ISBLANK(E12),ISBLANK($I$9),ISBLANK($J$9)),"",_xlfn.IFS(AND(F12&gt;=$J$9,C12&gt;=$I$9),"Star",AND(F12&lt;$J$9,C12&gt;=$I$9),"Plow Horse",AND(F12&gt;=$J$9,C12&lt;$I$9),"Puzzle",AND(F12&lt;$J$9,C12&lt;$I$9),"Dog"))</f>
        <v/>
      </c>
      <c r="H12" s="30"/>
      <c r="I12" s="15"/>
      <c r="J12" s="15"/>
      <c r="K12" s="31"/>
      <c r="L12" s="31"/>
      <c r="M12" s="31"/>
      <c r="N12" s="30"/>
      <c r="R12" s="62"/>
      <c r="S12" s="50"/>
      <c r="T12" s="50"/>
    </row>
    <row r="13" spans="1:20" ht="33" customHeight="1" x14ac:dyDescent="0.15">
      <c r="A13" s="30"/>
      <c r="B13" s="73"/>
      <c r="C13" s="74"/>
      <c r="D13" s="75"/>
      <c r="E13" s="76"/>
      <c r="F13" s="83">
        <f t="shared" si="0"/>
        <v>0</v>
      </c>
      <c r="G13" s="84" t="str" cm="1">
        <f t="array" ref="G13">IF(OR(ISBLANK(C13),ISBLANK(D13),ISBLANK(E13),ISBLANK($I$9),ISBLANK($J$9)),"",_xlfn.IFS(AND(F13&gt;=$J$9,C13&gt;=$I$9),"Star",AND(F13&lt;$J$9,C13&gt;=$I$9),"Plow Horse",AND(F13&gt;=$J$9,C13&lt;$I$9),"Puzzle",AND(F13&lt;$J$9,C13&lt;$I$9),"Dog"))</f>
        <v/>
      </c>
      <c r="H13" s="30"/>
      <c r="I13" s="32"/>
      <c r="J13" s="32"/>
      <c r="K13" s="33"/>
      <c r="L13" s="33"/>
      <c r="M13" s="15"/>
      <c r="N13" s="30"/>
      <c r="R13" s="62"/>
      <c r="S13" s="50"/>
      <c r="T13" s="50"/>
    </row>
    <row r="14" spans="1:20" ht="33" customHeight="1" x14ac:dyDescent="0.15">
      <c r="A14" s="30"/>
      <c r="B14" s="77"/>
      <c r="C14" s="78"/>
      <c r="D14" s="79"/>
      <c r="E14" s="80"/>
      <c r="F14" s="83">
        <f t="shared" si="0"/>
        <v>0</v>
      </c>
      <c r="G14" s="84" t="str" cm="1">
        <f t="array" ref="G14">IF(OR(ISBLANK(C14),ISBLANK(D14),ISBLANK(E14),ISBLANK($I$9),ISBLANK($J$9)),"",_xlfn.IFS(AND(F14&gt;=$J$9,C14&gt;=$I$9),"Star",AND(F14&lt;$J$9,C14&gt;=$I$9),"Plow Horse",AND(F14&gt;=$J$9,C14&lt;$I$9),"Puzzle",AND(F14&lt;$J$9,C14&lt;$I$9),"Dog"))</f>
        <v/>
      </c>
      <c r="H14" s="30"/>
      <c r="I14" s="30"/>
      <c r="J14" s="30"/>
      <c r="K14" s="30"/>
      <c r="L14" s="30"/>
      <c r="M14" s="30"/>
      <c r="N14" s="30"/>
      <c r="R14" s="62"/>
      <c r="S14" s="50"/>
      <c r="T14" s="50"/>
    </row>
    <row r="15" spans="1:20" ht="33" customHeight="1" x14ac:dyDescent="0.15">
      <c r="A15" s="30"/>
      <c r="B15" s="73"/>
      <c r="C15" s="74"/>
      <c r="D15" s="75"/>
      <c r="E15" s="76"/>
      <c r="F15" s="83">
        <f t="shared" ref="F15:F37" si="1">E15-D15</f>
        <v>0</v>
      </c>
      <c r="G15" s="84" t="str" cm="1">
        <f t="array" ref="G15">IF(OR(ISBLANK(C15),ISBLANK(D15),ISBLANK(E15),ISBLANK($I$9),ISBLANK($J$9)),"",_xlfn.IFS(AND(F15&gt;=$J$9,C15&gt;=$I$9),"Star",AND(F15&lt;$J$9,C15&gt;=$I$9),"Plow Horse",AND(F15&gt;=$J$9,C15&lt;$I$9),"Puzzle",AND(F15&lt;$J$9,C15&lt;$I$9),"Dog"))</f>
        <v/>
      </c>
      <c r="H15" s="30"/>
      <c r="I15" s="30"/>
      <c r="J15" s="30"/>
      <c r="K15" s="30"/>
      <c r="L15" s="30"/>
      <c r="M15" s="30"/>
      <c r="N15" s="30"/>
      <c r="R15" s="62"/>
      <c r="S15" s="50"/>
      <c r="T15" s="50"/>
    </row>
    <row r="16" spans="1:20" ht="33" customHeight="1" x14ac:dyDescent="0.15">
      <c r="A16" s="30"/>
      <c r="B16" s="77"/>
      <c r="C16" s="78"/>
      <c r="D16" s="79"/>
      <c r="E16" s="80"/>
      <c r="F16" s="83">
        <f t="shared" si="1"/>
        <v>0</v>
      </c>
      <c r="G16" s="84" t="str" cm="1">
        <f t="array" ref="G16">IF(OR(ISBLANK(C16),ISBLANK(D16),ISBLANK(E16),ISBLANK($I$9),ISBLANK($J$9)),"",_xlfn.IFS(AND(F16&gt;=$J$9,C16&gt;=$I$9),"Star",AND(F16&lt;$J$9,C16&gt;=$I$9),"Plow Horse",AND(F16&gt;=$J$9,C16&lt;$I$9),"Puzzle",AND(F16&lt;$J$9,C16&lt;$I$9),"Dog"))</f>
        <v/>
      </c>
      <c r="H16" s="30"/>
      <c r="I16" s="30"/>
      <c r="J16" s="30"/>
      <c r="K16" s="30"/>
      <c r="L16" s="30"/>
      <c r="M16" s="30"/>
      <c r="N16" s="30"/>
      <c r="R16" s="62"/>
      <c r="S16" s="50"/>
      <c r="T16" s="50"/>
    </row>
    <row r="17" spans="1:20" ht="33" customHeight="1" x14ac:dyDescent="0.15">
      <c r="A17" s="30"/>
      <c r="B17" s="73"/>
      <c r="C17" s="74"/>
      <c r="D17" s="75"/>
      <c r="E17" s="76"/>
      <c r="F17" s="83">
        <f t="shared" si="1"/>
        <v>0</v>
      </c>
      <c r="G17" s="84" t="str" cm="1">
        <f t="array" ref="G17">IF(OR(ISBLANK(C17),ISBLANK(D17),ISBLANK(E17),ISBLANK($I$9),ISBLANK($J$9)),"",_xlfn.IFS(AND(F17&gt;=$J$9,C17&gt;=$I$9),"Star",AND(F17&lt;$J$9,C17&gt;=$I$9),"Plow Horse",AND(F17&gt;=$J$9,C17&lt;$I$9),"Puzzle",AND(F17&lt;$J$9,C17&lt;$I$9),"Dog"))</f>
        <v/>
      </c>
      <c r="H17" s="30"/>
      <c r="I17" s="30"/>
      <c r="J17" s="30"/>
      <c r="K17" s="30"/>
      <c r="L17" s="30"/>
      <c r="M17" s="30"/>
      <c r="N17" s="30"/>
      <c r="R17" s="62"/>
      <c r="S17" s="50"/>
      <c r="T17" s="50"/>
    </row>
    <row r="18" spans="1:20" ht="33" customHeight="1" x14ac:dyDescent="0.15">
      <c r="A18" s="30"/>
      <c r="B18" s="77"/>
      <c r="C18" s="78"/>
      <c r="D18" s="79"/>
      <c r="E18" s="80"/>
      <c r="F18" s="83">
        <f t="shared" si="1"/>
        <v>0</v>
      </c>
      <c r="G18" s="84" t="str" cm="1">
        <f t="array" ref="G18">IF(OR(ISBLANK(C18),ISBLANK(D18),ISBLANK(E18),ISBLANK($I$9),ISBLANK($J$9)),"",_xlfn.IFS(AND(F18&gt;=$J$9,C18&gt;=$I$9),"Star",AND(F18&lt;$J$9,C18&gt;=$I$9),"Plow Horse",AND(F18&gt;=$J$9,C18&lt;$I$9),"Puzzle",AND(F18&lt;$J$9,C18&lt;$I$9),"Dog"))</f>
        <v/>
      </c>
      <c r="H18" s="30"/>
      <c r="I18" s="30"/>
      <c r="J18" s="30"/>
      <c r="K18" s="30"/>
      <c r="L18" s="30"/>
      <c r="M18" s="30"/>
      <c r="N18" s="30"/>
      <c r="R18" s="63"/>
    </row>
    <row r="19" spans="1:20" ht="33" customHeight="1" x14ac:dyDescent="0.15">
      <c r="A19" s="30"/>
      <c r="B19" s="73"/>
      <c r="C19" s="74"/>
      <c r="D19" s="75"/>
      <c r="E19" s="76"/>
      <c r="F19" s="83">
        <f t="shared" si="1"/>
        <v>0</v>
      </c>
      <c r="G19" s="84" t="str" cm="1">
        <f t="array" ref="G19">IF(OR(ISBLANK(C19),ISBLANK(D19),ISBLANK(E19),ISBLANK($I$9),ISBLANK($J$9)),"",_xlfn.IFS(AND(F19&gt;=$J$9,C19&gt;=$I$9),"Star",AND(F19&lt;$J$9,C19&gt;=$I$9),"Plow Horse",AND(F19&gt;=$J$9,C19&lt;$I$9),"Puzzle",AND(F19&lt;$J$9,C19&lt;$I$9),"Dog"))</f>
        <v/>
      </c>
      <c r="H19" s="30"/>
      <c r="I19" s="30"/>
      <c r="J19" s="30"/>
      <c r="K19" s="30"/>
      <c r="L19" s="30"/>
      <c r="M19" s="30"/>
      <c r="N19" s="30"/>
      <c r="R19" s="63"/>
    </row>
    <row r="20" spans="1:20" ht="33" customHeight="1" x14ac:dyDescent="0.15">
      <c r="A20" s="30"/>
      <c r="B20" s="77"/>
      <c r="C20" s="78"/>
      <c r="D20" s="79"/>
      <c r="E20" s="80"/>
      <c r="F20" s="83">
        <f t="shared" si="1"/>
        <v>0</v>
      </c>
      <c r="G20" s="84" t="str" cm="1">
        <f t="array" ref="G20">IF(OR(ISBLANK(C20),ISBLANK(D20),ISBLANK(E20),ISBLANK($I$9),ISBLANK($J$9)),"",_xlfn.IFS(AND(F20&gt;=$J$9,C20&gt;=$I$9),"Star",AND(F20&lt;$J$9,C20&gt;=$I$9),"Plow Horse",AND(F20&gt;=$J$9,C20&lt;$I$9),"Puzzle",AND(F20&lt;$J$9,C20&lt;$I$9),"Dog"))</f>
        <v/>
      </c>
      <c r="H20" s="30"/>
      <c r="I20" s="30"/>
      <c r="J20" s="30"/>
      <c r="K20" s="30"/>
      <c r="L20" s="30"/>
      <c r="M20" s="30"/>
      <c r="N20" s="30"/>
      <c r="R20" s="63"/>
    </row>
    <row r="21" spans="1:20" ht="33" customHeight="1" x14ac:dyDescent="0.15">
      <c r="A21" s="30"/>
      <c r="B21" s="73"/>
      <c r="C21" s="74"/>
      <c r="D21" s="75"/>
      <c r="E21" s="76"/>
      <c r="F21" s="83">
        <f t="shared" si="1"/>
        <v>0</v>
      </c>
      <c r="G21" s="84" t="str" cm="1">
        <f t="array" ref="G21">IF(OR(ISBLANK(C21),ISBLANK(D21),ISBLANK(E21),ISBLANK($I$9),ISBLANK($J$9)),"",_xlfn.IFS(AND(F21&gt;=$J$9,C21&gt;=$I$9),"Star",AND(F21&lt;$J$9,C21&gt;=$I$9),"Plow Horse",AND(F21&gt;=$J$9,C21&lt;$I$9),"Puzzle",AND(F21&lt;$J$9,C21&lt;$I$9),"Dog"))</f>
        <v/>
      </c>
      <c r="H21" s="30"/>
      <c r="I21" s="30"/>
      <c r="J21" s="30"/>
      <c r="K21" s="30"/>
      <c r="L21" s="30"/>
      <c r="M21" s="30"/>
      <c r="N21" s="30"/>
      <c r="R21" s="63"/>
    </row>
    <row r="22" spans="1:20" ht="33" customHeight="1" x14ac:dyDescent="0.15">
      <c r="A22" s="30"/>
      <c r="B22" s="77"/>
      <c r="C22" s="78"/>
      <c r="D22" s="79"/>
      <c r="E22" s="80"/>
      <c r="F22" s="83">
        <f t="shared" si="1"/>
        <v>0</v>
      </c>
      <c r="G22" s="84" t="str" cm="1">
        <f t="array" ref="G22">IF(OR(ISBLANK(C22),ISBLANK(D22),ISBLANK(E22),ISBLANK($I$9),ISBLANK($J$9)),"",_xlfn.IFS(AND(F22&gt;=$J$9,C22&gt;=$I$9),"Star",AND(F22&lt;$J$9,C22&gt;=$I$9),"Plow Horse",AND(F22&gt;=$J$9,C22&lt;$I$9),"Puzzle",AND(F22&lt;$J$9,C22&lt;$I$9),"Dog"))</f>
        <v/>
      </c>
      <c r="H22" s="30"/>
      <c r="I22" s="30"/>
      <c r="J22" s="30"/>
      <c r="K22" s="30"/>
      <c r="L22" s="30"/>
      <c r="M22" s="30"/>
      <c r="N22" s="30"/>
      <c r="O22" s="64"/>
      <c r="R22" s="63"/>
    </row>
    <row r="23" spans="1:20" ht="33" customHeight="1" x14ac:dyDescent="0.15">
      <c r="A23" s="30"/>
      <c r="B23" s="73"/>
      <c r="C23" s="74"/>
      <c r="D23" s="75"/>
      <c r="E23" s="76"/>
      <c r="F23" s="83">
        <f t="shared" si="1"/>
        <v>0</v>
      </c>
      <c r="G23" s="84" t="str" cm="1">
        <f t="array" ref="G23">IF(OR(ISBLANK(C23),ISBLANK(D23),ISBLANK(E23),ISBLANK($I$9),ISBLANK($J$9)),"",_xlfn.IFS(AND(F23&gt;=$J$9,C23&gt;=$I$9),"Star",AND(F23&lt;$J$9,C23&gt;=$I$9),"Plow Horse",AND(F23&gt;=$J$9,C23&lt;$I$9),"Puzzle",AND(F23&lt;$J$9,C23&lt;$I$9),"Dog"))</f>
        <v/>
      </c>
      <c r="H23" s="30"/>
      <c r="I23" s="30"/>
      <c r="J23" s="30"/>
      <c r="K23" s="30"/>
      <c r="L23" s="30"/>
      <c r="M23" s="30"/>
      <c r="N23" s="30"/>
      <c r="O23" s="64"/>
      <c r="R23" s="63"/>
    </row>
    <row r="24" spans="1:20" ht="33" customHeight="1" x14ac:dyDescent="0.15">
      <c r="A24" s="30"/>
      <c r="B24" s="77"/>
      <c r="C24" s="78"/>
      <c r="D24" s="79"/>
      <c r="E24" s="80"/>
      <c r="F24" s="83">
        <f t="shared" si="1"/>
        <v>0</v>
      </c>
      <c r="G24" s="84" t="str" cm="1">
        <f t="array" ref="G24">IF(OR(ISBLANK(C24),ISBLANK(D24),ISBLANK(E24),ISBLANK($I$9),ISBLANK($J$9)),"",_xlfn.IFS(AND(F24&gt;=$J$9,C24&gt;=$I$9),"Star",AND(F24&lt;$J$9,C24&gt;=$I$9),"Plow Horse",AND(F24&gt;=$J$9,C24&lt;$I$9),"Puzzle",AND(F24&lt;$J$9,C24&lt;$I$9),"Dog"))</f>
        <v/>
      </c>
      <c r="H24" s="30"/>
      <c r="N24" s="30"/>
      <c r="O24" s="64"/>
    </row>
    <row r="25" spans="1:20" ht="33" customHeight="1" x14ac:dyDescent="0.15">
      <c r="A25" s="30"/>
      <c r="B25" s="73"/>
      <c r="C25" s="74"/>
      <c r="D25" s="75"/>
      <c r="E25" s="76"/>
      <c r="F25" s="83">
        <f t="shared" si="1"/>
        <v>0</v>
      </c>
      <c r="G25" s="84" t="str" cm="1">
        <f t="array" ref="G25">IF(OR(ISBLANK(C25),ISBLANK(D25),ISBLANK(E25),ISBLANK($I$9),ISBLANK($J$9)),"",_xlfn.IFS(AND(F25&gt;=$J$9,C25&gt;=$I$9),"Star",AND(F25&lt;$J$9,C25&gt;=$I$9),"Plow Horse",AND(F25&gt;=$J$9,C25&lt;$I$9),"Puzzle",AND(F25&lt;$J$9,C25&lt;$I$9),"Dog"))</f>
        <v/>
      </c>
      <c r="H25" s="30"/>
      <c r="N25" s="30"/>
      <c r="O25" s="64"/>
    </row>
    <row r="26" spans="1:20" ht="33" customHeight="1" x14ac:dyDescent="0.15">
      <c r="A26" s="30"/>
      <c r="B26" s="77"/>
      <c r="C26" s="78"/>
      <c r="D26" s="79"/>
      <c r="E26" s="80"/>
      <c r="F26" s="83">
        <f t="shared" si="1"/>
        <v>0</v>
      </c>
      <c r="G26" s="84" t="str" cm="1">
        <f t="array" ref="G26">IF(OR(ISBLANK(C26),ISBLANK(D26),ISBLANK(E26),ISBLANK($I$9),ISBLANK($J$9)),"",_xlfn.IFS(AND(F26&gt;=$J$9,C26&gt;=$I$9),"Star",AND(F26&lt;$J$9,C26&gt;=$I$9),"Plow Horse",AND(F26&gt;=$J$9,C26&lt;$I$9),"Puzzle",AND(F26&lt;$J$9,C26&lt;$I$9),"Dog"))</f>
        <v/>
      </c>
      <c r="H26" s="30"/>
      <c r="N26" s="30"/>
      <c r="O26" s="64"/>
    </row>
    <row r="27" spans="1:20" ht="33" customHeight="1" x14ac:dyDescent="0.15">
      <c r="A27" s="30"/>
      <c r="B27" s="73"/>
      <c r="C27" s="74"/>
      <c r="D27" s="75"/>
      <c r="E27" s="76"/>
      <c r="F27" s="83">
        <f t="shared" si="1"/>
        <v>0</v>
      </c>
      <c r="G27" s="84" t="str" cm="1">
        <f t="array" ref="G27">IF(OR(ISBLANK(C27),ISBLANK(D27),ISBLANK(E27),ISBLANK($I$9),ISBLANK($J$9)),"",_xlfn.IFS(AND(F27&gt;=$J$9,C27&gt;=$I$9),"Star",AND(F27&lt;$J$9,C27&gt;=$I$9),"Plow Horse",AND(F27&gt;=$J$9,C27&lt;$I$9),"Puzzle",AND(F27&lt;$J$9,C27&lt;$I$9),"Dog"))</f>
        <v/>
      </c>
      <c r="H27" s="30"/>
      <c r="N27" s="30"/>
      <c r="O27" s="64"/>
    </row>
    <row r="28" spans="1:20" ht="33" customHeight="1" x14ac:dyDescent="0.15">
      <c r="A28" s="30"/>
      <c r="B28" s="77"/>
      <c r="C28" s="78"/>
      <c r="D28" s="79"/>
      <c r="E28" s="80"/>
      <c r="F28" s="83">
        <f t="shared" si="1"/>
        <v>0</v>
      </c>
      <c r="G28" s="84" t="str" cm="1">
        <f t="array" ref="G28">IF(OR(ISBLANK(C28),ISBLANK(D28),ISBLANK(E28),ISBLANK($I$9),ISBLANK($J$9)),"",_xlfn.IFS(AND(F28&gt;=$J$9,C28&gt;=$I$9),"Star",AND(F28&lt;$J$9,C28&gt;=$I$9),"Plow Horse",AND(F28&gt;=$J$9,C28&lt;$I$9),"Puzzle",AND(F28&lt;$J$9,C28&lt;$I$9),"Dog"))</f>
        <v/>
      </c>
      <c r="H28" s="30"/>
      <c r="N28" s="30"/>
      <c r="O28" s="64"/>
    </row>
    <row r="29" spans="1:20" ht="33" customHeight="1" x14ac:dyDescent="0.15">
      <c r="A29" s="30"/>
      <c r="B29" s="73"/>
      <c r="C29" s="74"/>
      <c r="D29" s="75"/>
      <c r="E29" s="76"/>
      <c r="F29" s="83">
        <f t="shared" si="1"/>
        <v>0</v>
      </c>
      <c r="G29" s="84" t="str" cm="1">
        <f t="array" ref="G29">IF(OR(ISBLANK(C29),ISBLANK(D29),ISBLANK(E29),ISBLANK($I$9),ISBLANK($J$9)),"",_xlfn.IFS(AND(F29&gt;=$J$9,C29&gt;=$I$9),"Star",AND(F29&lt;$J$9,C29&gt;=$I$9),"Plow Horse",AND(F29&gt;=$J$9,C29&lt;$I$9),"Puzzle",AND(F29&lt;$J$9,C29&lt;$I$9),"Dog"))</f>
        <v/>
      </c>
      <c r="H29" s="30"/>
      <c r="N29" s="30"/>
      <c r="O29" s="64"/>
    </row>
    <row r="30" spans="1:20" ht="33" customHeight="1" x14ac:dyDescent="0.15">
      <c r="A30" s="30"/>
      <c r="B30" s="77"/>
      <c r="C30" s="78"/>
      <c r="D30" s="79"/>
      <c r="E30" s="80"/>
      <c r="F30" s="83">
        <f t="shared" si="1"/>
        <v>0</v>
      </c>
      <c r="G30" s="84" t="str" cm="1">
        <f t="array" ref="G30">IF(OR(ISBLANK(C30),ISBLANK(D30),ISBLANK(E30),ISBLANK($I$9),ISBLANK($J$9)),"",_xlfn.IFS(AND(F30&gt;=$J$9,C30&gt;=$I$9),"Star",AND(F30&lt;$J$9,C30&gt;=$I$9),"Plow Horse",AND(F30&gt;=$J$9,C30&lt;$I$9),"Puzzle",AND(F30&lt;$J$9,C30&lt;$I$9),"Dog"))</f>
        <v/>
      </c>
      <c r="H30" s="30"/>
      <c r="N30" s="30"/>
      <c r="O30" s="64"/>
    </row>
    <row r="31" spans="1:20" ht="33" customHeight="1" x14ac:dyDescent="0.15">
      <c r="A31" s="30"/>
      <c r="B31" s="73"/>
      <c r="C31" s="74"/>
      <c r="D31" s="75"/>
      <c r="E31" s="76"/>
      <c r="F31" s="83">
        <f t="shared" si="1"/>
        <v>0</v>
      </c>
      <c r="G31" s="84" t="str" cm="1">
        <f t="array" ref="G31">IF(OR(ISBLANK(C31),ISBLANK(D31),ISBLANK(E31),ISBLANK($I$9),ISBLANK($J$9)),"",_xlfn.IFS(AND(F31&gt;=$J$9,C31&gt;=$I$9),"Star",AND(F31&lt;$J$9,C31&gt;=$I$9),"Plow Horse",AND(F31&gt;=$J$9,C31&lt;$I$9),"Puzzle",AND(F31&lt;$J$9,C31&lt;$I$9),"Dog"))</f>
        <v/>
      </c>
      <c r="H31" s="30"/>
      <c r="N31" s="30"/>
      <c r="O31" s="64"/>
    </row>
    <row r="32" spans="1:20" ht="33" customHeight="1" x14ac:dyDescent="0.15">
      <c r="A32" s="30"/>
      <c r="B32" s="77"/>
      <c r="C32" s="78"/>
      <c r="D32" s="79"/>
      <c r="E32" s="80"/>
      <c r="F32" s="83">
        <f t="shared" si="1"/>
        <v>0</v>
      </c>
      <c r="G32" s="84" t="str" cm="1">
        <f t="array" ref="G32">IF(OR(ISBLANK(C32),ISBLANK(D32),ISBLANK(E32),ISBLANK($I$9),ISBLANK($J$9)),"",_xlfn.IFS(AND(F32&gt;=$J$9,C32&gt;=$I$9),"Star",AND(F32&lt;$J$9,C32&gt;=$I$9),"Plow Horse",AND(F32&gt;=$J$9,C32&lt;$I$9),"Puzzle",AND(F32&lt;$J$9,C32&lt;$I$9),"Dog"))</f>
        <v/>
      </c>
      <c r="H32" s="30"/>
      <c r="I32" s="49"/>
      <c r="J32" s="58"/>
      <c r="K32" s="58"/>
      <c r="L32" s="58"/>
      <c r="M32" s="58"/>
      <c r="N32" s="30"/>
      <c r="O32" s="64"/>
    </row>
    <row r="33" spans="1:19" ht="33" customHeight="1" x14ac:dyDescent="0.15">
      <c r="A33" s="30"/>
      <c r="B33" s="73"/>
      <c r="C33" s="74"/>
      <c r="D33" s="75"/>
      <c r="E33" s="76"/>
      <c r="F33" s="83">
        <f t="shared" si="1"/>
        <v>0</v>
      </c>
      <c r="G33" s="84" t="str" cm="1">
        <f t="array" ref="G33">IF(OR(ISBLANK(C33),ISBLANK(D33),ISBLANK(E33),ISBLANK($I$9),ISBLANK($J$9)),"",_xlfn.IFS(AND(F33&gt;=$J$9,C33&gt;=$I$9),"Star",AND(F33&lt;$J$9,C33&gt;=$I$9),"Plow Horse",AND(F33&gt;=$J$9,C33&lt;$I$9),"Puzzle",AND(F33&lt;$J$9,C33&lt;$I$9),"Dog"))</f>
        <v/>
      </c>
      <c r="H33" s="30"/>
      <c r="I33" s="58"/>
      <c r="J33" s="59"/>
      <c r="K33" s="59"/>
      <c r="L33" s="59"/>
      <c r="M33" s="58"/>
      <c r="N33" s="30"/>
      <c r="O33" s="64"/>
    </row>
    <row r="34" spans="1:19" ht="33" customHeight="1" x14ac:dyDescent="0.15">
      <c r="A34" s="30"/>
      <c r="B34" s="77"/>
      <c r="C34" s="78"/>
      <c r="D34" s="79"/>
      <c r="E34" s="80"/>
      <c r="F34" s="83">
        <f t="shared" si="1"/>
        <v>0</v>
      </c>
      <c r="G34" s="84" t="str" cm="1">
        <f t="array" ref="G34">IF(OR(ISBLANK(C34),ISBLANK(D34),ISBLANK(E34),ISBLANK($I$9),ISBLANK($J$9)),"",_xlfn.IFS(AND(F34&gt;=$J$9,C34&gt;=$I$9),"Star",AND(F34&lt;$J$9,C34&gt;=$I$9),"Plow Horse",AND(F34&gt;=$J$9,C34&lt;$I$9),"Puzzle",AND(F34&lt;$J$9,C34&lt;$I$9),"Dog"))</f>
        <v/>
      </c>
      <c r="H34" s="30"/>
      <c r="I34" s="58"/>
      <c r="J34" s="59"/>
      <c r="K34" s="59"/>
      <c r="L34" s="59"/>
      <c r="M34" s="58"/>
      <c r="N34" s="30"/>
      <c r="O34" s="64"/>
    </row>
    <row r="35" spans="1:19" ht="33" customHeight="1" x14ac:dyDescent="0.15">
      <c r="A35" s="30"/>
      <c r="B35" s="73"/>
      <c r="C35" s="74"/>
      <c r="D35" s="75"/>
      <c r="E35" s="76"/>
      <c r="F35" s="83">
        <f t="shared" si="1"/>
        <v>0</v>
      </c>
      <c r="G35" s="84" t="str" cm="1">
        <f t="array" ref="G35">IF(OR(ISBLANK(C35),ISBLANK(D35),ISBLANK(E35),ISBLANK($I$9),ISBLANK($J$9)),"",_xlfn.IFS(AND(F35&gt;=$J$9,C35&gt;=$I$9),"Star",AND(F35&lt;$J$9,C35&gt;=$I$9),"Plow Horse",AND(F35&gt;=$J$9,C35&lt;$I$9),"Puzzle",AND(F35&lt;$J$9,C35&lt;$I$9),"Dog"))</f>
        <v/>
      </c>
      <c r="H35" s="30"/>
      <c r="I35" s="58"/>
      <c r="J35" s="59"/>
      <c r="K35" s="59"/>
      <c r="L35" s="59"/>
      <c r="M35" s="58"/>
      <c r="N35" s="30"/>
      <c r="O35" s="64"/>
    </row>
    <row r="36" spans="1:19" ht="33" customHeight="1" x14ac:dyDescent="0.15">
      <c r="A36" s="30"/>
      <c r="B36" s="77"/>
      <c r="C36" s="78"/>
      <c r="D36" s="79"/>
      <c r="E36" s="80"/>
      <c r="F36" s="83">
        <f t="shared" si="1"/>
        <v>0</v>
      </c>
      <c r="G36" s="84" t="str" cm="1">
        <f t="array" ref="G36">IF(OR(ISBLANK(C36),ISBLANK(D36),ISBLANK(E36),ISBLANK($I$9),ISBLANK($J$9)),"",_xlfn.IFS(AND(F36&gt;=$J$9,C36&gt;=$I$9),"Star",AND(F36&lt;$J$9,C36&gt;=$I$9),"Plow Horse",AND(F36&gt;=$J$9,C36&lt;$I$9),"Puzzle",AND(F36&lt;$J$9,C36&lt;$I$9),"Dog"))</f>
        <v/>
      </c>
      <c r="H36" s="30"/>
      <c r="I36" s="58"/>
      <c r="J36" s="59"/>
      <c r="K36" s="59"/>
      <c r="L36" s="59"/>
      <c r="M36" s="58"/>
      <c r="N36" s="30"/>
      <c r="O36" s="64"/>
      <c r="P36" s="66"/>
      <c r="Q36" s="66"/>
    </row>
    <row r="37" spans="1:19" ht="33" customHeight="1" x14ac:dyDescent="0.15">
      <c r="A37" s="30"/>
      <c r="B37" s="73"/>
      <c r="C37" s="74"/>
      <c r="D37" s="75"/>
      <c r="E37" s="76"/>
      <c r="F37" s="83">
        <f t="shared" si="1"/>
        <v>0</v>
      </c>
      <c r="G37" s="84" t="str" cm="1">
        <f t="array" ref="G37">IF(OR(ISBLANK(C37),ISBLANK(D37),ISBLANK(E37),ISBLANK($I$9),ISBLANK($J$9)),"",_xlfn.IFS(AND(F37&gt;=$J$9,C37&gt;=$I$9),"Star",AND(F37&lt;$J$9,C37&gt;=$I$9),"Plow Horse",AND(F37&gt;=$J$9,C37&lt;$I$9),"Puzzle",AND(F37&lt;$J$9,C37&lt;$I$9),"Dog"))</f>
        <v/>
      </c>
      <c r="H37" s="30"/>
      <c r="I37" s="58"/>
      <c r="J37" s="58"/>
      <c r="K37" s="58"/>
      <c r="L37" s="58"/>
      <c r="M37" s="58"/>
      <c r="N37" s="30"/>
      <c r="O37" s="64"/>
      <c r="R37" s="57"/>
      <c r="S37" s="57"/>
    </row>
    <row r="38" spans="1:19" s="57" customFormat="1" ht="33" customHeight="1" x14ac:dyDescent="0.15">
      <c r="A38" s="51"/>
      <c r="B38" s="52"/>
      <c r="C38" s="53"/>
      <c r="D38" s="54"/>
      <c r="E38" s="54"/>
      <c r="F38" s="55" t="str">
        <f t="shared" ref="F38" si="2">IF(OR(ISBLANK(D38),ISBLANK(E38)),"",E38-D38)</f>
        <v/>
      </c>
      <c r="G38" s="56" t="str">
        <f t="shared" ref="G38" si="3">IF(OR(ISBLANK(F38),ISBLANK(C38),ISBLANK($I$9),ISBLANK($J$9)),"",_xlfn.IFS(AND(F38&gt;=$J$9,C38&gt;=$I$9),"Star",AND(F38&lt;$J$9,C38&gt;=$I$9),"Plow Horse",AND(F38&gt;=$J$9,C38&lt;$I$9),"Puzzle",AND(F38&lt;$J$9,C38&lt;$I$9),"Dog"))</f>
        <v/>
      </c>
      <c r="H38" s="51"/>
      <c r="I38" s="51"/>
      <c r="J38" s="51"/>
      <c r="K38" s="51"/>
      <c r="L38" s="51"/>
      <c r="M38" s="51"/>
      <c r="N38" s="51"/>
      <c r="O38" s="53"/>
      <c r="P38" s="65"/>
      <c r="Q38" s="65"/>
      <c r="R38" s="91"/>
      <c r="S38" s="91"/>
    </row>
    <row r="39" spans="1:19" ht="15.75" customHeight="1" x14ac:dyDescent="0.15">
      <c r="B39" s="63"/>
      <c r="C39" s="63"/>
      <c r="D39" s="63"/>
      <c r="E39" s="63"/>
      <c r="F39" s="72"/>
    </row>
    <row r="40" spans="1:19" ht="15.75" customHeight="1" x14ac:dyDescent="0.15">
      <c r="B40" s="63"/>
      <c r="C40" s="63"/>
      <c r="D40" s="63"/>
      <c r="E40" s="63"/>
      <c r="F40" s="72"/>
    </row>
    <row r="41" spans="1:19" ht="15.75" customHeight="1" x14ac:dyDescent="0.15">
      <c r="B41" s="63"/>
      <c r="C41" s="63"/>
      <c r="D41" s="63"/>
      <c r="E41" s="63"/>
      <c r="F41" s="72"/>
      <c r="G41" s="63"/>
      <c r="H41" s="63"/>
      <c r="I41" s="63"/>
    </row>
    <row r="42" spans="1:19" ht="15.75" customHeight="1" x14ac:dyDescent="0.15">
      <c r="B42" s="63"/>
      <c r="C42" s="63"/>
      <c r="D42" s="63"/>
      <c r="E42" s="63"/>
      <c r="F42" s="72"/>
      <c r="G42" s="63"/>
      <c r="H42" s="63"/>
      <c r="I42" s="63"/>
    </row>
    <row r="43" spans="1:19" ht="15.75" customHeight="1" x14ac:dyDescent="0.15">
      <c r="B43" s="63"/>
      <c r="C43" s="63"/>
      <c r="D43" s="63"/>
      <c r="E43" s="63"/>
      <c r="F43" s="72"/>
      <c r="G43" s="63"/>
      <c r="H43" s="63"/>
      <c r="I43" s="63"/>
    </row>
    <row r="44" spans="1:19" ht="15.75" customHeight="1" x14ac:dyDescent="0.15">
      <c r="B44" s="63"/>
      <c r="C44" s="63"/>
      <c r="D44" s="63"/>
      <c r="E44" s="63"/>
      <c r="F44" s="72"/>
      <c r="G44" s="63"/>
      <c r="H44" s="63"/>
      <c r="I44" s="63"/>
    </row>
    <row r="45" spans="1:19" ht="15.75" customHeight="1" x14ac:dyDescent="0.15">
      <c r="B45" s="85"/>
      <c r="C45" s="86" t="s">
        <v>17</v>
      </c>
      <c r="D45" s="86" t="s">
        <v>18</v>
      </c>
      <c r="E45" s="63"/>
      <c r="F45" s="72"/>
      <c r="G45" s="63"/>
      <c r="H45" s="63"/>
      <c r="I45" s="63"/>
    </row>
    <row r="46" spans="1:19" ht="15.75" customHeight="1" x14ac:dyDescent="0.15">
      <c r="B46" s="85" t="s">
        <v>20</v>
      </c>
      <c r="C46" s="87">
        <f>IF(MIN(F9:F37)&gt;0,0,MIN(F9:F37)+(MIN(F9:F37)*0.15))</f>
        <v>0</v>
      </c>
      <c r="D46" s="87">
        <f>IF(I9=0,500,I9)</f>
        <v>500</v>
      </c>
      <c r="E46" s="63"/>
      <c r="F46" s="72"/>
      <c r="G46" s="63"/>
      <c r="H46" s="63"/>
      <c r="I46" s="63"/>
    </row>
    <row r="47" spans="1:19" ht="15.75" customHeight="1" x14ac:dyDescent="0.15">
      <c r="B47" s="85"/>
      <c r="C47" s="87">
        <f>IF(MAX(F9:F37)=0,15,MAX(F9:F37)+(MAX(F9:F37)*0.15))</f>
        <v>15</v>
      </c>
      <c r="D47" s="87">
        <f>D46</f>
        <v>500</v>
      </c>
      <c r="E47" s="63"/>
      <c r="F47" s="72"/>
      <c r="G47" s="63"/>
      <c r="H47" s="63"/>
      <c r="I47" s="63"/>
    </row>
    <row r="48" spans="1:19" ht="15.75" customHeight="1" x14ac:dyDescent="0.15">
      <c r="B48" s="85" t="s">
        <v>19</v>
      </c>
      <c r="C48" s="87">
        <f>IF(J9=0,7.5,J9)</f>
        <v>7.5</v>
      </c>
      <c r="D48" s="87">
        <v>0</v>
      </c>
      <c r="E48" s="63"/>
      <c r="F48" s="72"/>
      <c r="G48" s="63"/>
      <c r="H48" s="63"/>
      <c r="I48" s="63"/>
    </row>
    <row r="49" spans="2:9" ht="15.75" customHeight="1" x14ac:dyDescent="0.15">
      <c r="B49" s="85"/>
      <c r="C49" s="87">
        <f>C48</f>
        <v>7.5</v>
      </c>
      <c r="D49" s="87">
        <f>IF(MAX(C9:C37)=0,1000,MAX(C9:C37)+(MAX(C9:C37)*0.15))</f>
        <v>1000</v>
      </c>
      <c r="E49" s="63"/>
      <c r="F49" s="72"/>
      <c r="G49" s="63"/>
      <c r="H49" s="63"/>
      <c r="I49" s="63"/>
    </row>
    <row r="50" spans="2:9" ht="15.75" customHeight="1" x14ac:dyDescent="0.15">
      <c r="B50" s="85" t="s">
        <v>21</v>
      </c>
      <c r="C50" s="88">
        <f>C47-(C47*0.05)</f>
        <v>14.25</v>
      </c>
      <c r="D50" s="88">
        <f>D49-(D49*0.05)</f>
        <v>950</v>
      </c>
      <c r="E50" s="63"/>
      <c r="F50" s="72"/>
      <c r="G50" s="63"/>
      <c r="H50" s="63"/>
      <c r="I50" s="63"/>
    </row>
    <row r="51" spans="2:9" ht="15.75" customHeight="1" x14ac:dyDescent="0.15">
      <c r="B51" s="85" t="s">
        <v>22</v>
      </c>
      <c r="C51" s="88">
        <f>IF(C46&gt;=0,C47*0.05,C46-(C46*0.05))</f>
        <v>0.75</v>
      </c>
      <c r="D51" s="88">
        <f>D50</f>
        <v>950</v>
      </c>
      <c r="E51" s="63"/>
      <c r="F51" s="72"/>
      <c r="G51" s="63"/>
      <c r="H51" s="63"/>
      <c r="I51" s="63"/>
    </row>
    <row r="52" spans="2:9" ht="15.75" customHeight="1" x14ac:dyDescent="0.15">
      <c r="B52" s="85" t="s">
        <v>27</v>
      </c>
      <c r="C52" s="88">
        <f>C50</f>
        <v>14.25</v>
      </c>
      <c r="D52" s="88">
        <f>D49*0.07</f>
        <v>70</v>
      </c>
      <c r="E52" s="63"/>
      <c r="F52" s="72"/>
      <c r="G52" s="63"/>
      <c r="H52" s="63"/>
      <c r="I52" s="63"/>
    </row>
    <row r="53" spans="2:9" ht="15.75" customHeight="1" x14ac:dyDescent="0.15">
      <c r="B53" s="85" t="s">
        <v>28</v>
      </c>
      <c r="C53" s="88">
        <f>C51</f>
        <v>0.75</v>
      </c>
      <c r="D53" s="88">
        <f>D52</f>
        <v>70</v>
      </c>
      <c r="E53" s="63"/>
      <c r="F53" s="72"/>
      <c r="G53" s="63"/>
      <c r="H53" s="63"/>
      <c r="I53" s="63"/>
    </row>
    <row r="54" spans="2:9" ht="15.75" customHeight="1" x14ac:dyDescent="0.15">
      <c r="B54" s="63"/>
      <c r="C54" s="63"/>
      <c r="D54" s="63"/>
      <c r="E54" s="63"/>
      <c r="F54" s="72"/>
      <c r="G54" s="63"/>
      <c r="H54" s="63"/>
      <c r="I54" s="63"/>
    </row>
    <row r="55" spans="2:9" ht="15.75" customHeight="1" x14ac:dyDescent="0.15">
      <c r="B55" s="63"/>
      <c r="C55" s="63"/>
      <c r="D55" s="63"/>
      <c r="E55" s="63"/>
      <c r="F55" s="72"/>
      <c r="G55" s="63"/>
      <c r="H55" s="63"/>
      <c r="I55" s="63"/>
    </row>
    <row r="56" spans="2:9" ht="15.75" customHeight="1" x14ac:dyDescent="0.15">
      <c r="B56" s="63"/>
      <c r="C56" s="63"/>
      <c r="D56" s="63"/>
      <c r="E56" s="63"/>
      <c r="F56" s="72"/>
      <c r="G56" s="63"/>
      <c r="H56" s="63"/>
      <c r="I56" s="63"/>
    </row>
    <row r="57" spans="2:9" ht="15.75" customHeight="1" x14ac:dyDescent="0.15">
      <c r="B57" s="63"/>
      <c r="C57" s="63"/>
      <c r="D57" s="63"/>
      <c r="E57" s="63"/>
      <c r="F57" s="72"/>
      <c r="G57" s="63"/>
      <c r="H57" s="63"/>
      <c r="I57" s="63"/>
    </row>
    <row r="58" spans="2:9" ht="15.75" customHeight="1" x14ac:dyDescent="0.15">
      <c r="B58" s="63"/>
      <c r="C58" s="63"/>
      <c r="D58" s="63"/>
      <c r="E58" s="63"/>
      <c r="F58" s="72"/>
      <c r="G58" s="63"/>
      <c r="H58" s="63"/>
      <c r="I58" s="63"/>
    </row>
    <row r="59" spans="2:9" ht="15.75" customHeight="1" x14ac:dyDescent="0.15">
      <c r="B59" s="63"/>
      <c r="C59" s="63"/>
      <c r="D59" s="63"/>
      <c r="E59" s="63"/>
      <c r="F59" s="72"/>
      <c r="G59" s="63"/>
      <c r="H59" s="63"/>
      <c r="I59" s="63"/>
    </row>
    <row r="60" spans="2:9" ht="15.75" customHeight="1" x14ac:dyDescent="0.15">
      <c r="B60" s="63"/>
      <c r="C60" s="63"/>
      <c r="D60" s="63"/>
      <c r="E60" s="63"/>
      <c r="F60" s="72"/>
      <c r="G60" s="63"/>
      <c r="H60" s="63"/>
      <c r="I60" s="63"/>
    </row>
    <row r="61" spans="2:9" ht="15.75" customHeight="1" x14ac:dyDescent="0.15">
      <c r="B61" s="63"/>
      <c r="C61" s="63"/>
      <c r="D61" s="63"/>
      <c r="E61" s="63"/>
      <c r="F61" s="72"/>
      <c r="G61" s="63"/>
      <c r="H61" s="63"/>
      <c r="I61" s="63"/>
    </row>
    <row r="62" spans="2:9" ht="15.75" customHeight="1" x14ac:dyDescent="0.15">
      <c r="B62" s="63"/>
      <c r="C62" s="63"/>
      <c r="D62" s="63"/>
      <c r="E62" s="63"/>
      <c r="F62" s="72"/>
      <c r="G62" s="63"/>
      <c r="H62" s="63"/>
      <c r="I62" s="63"/>
    </row>
    <row r="63" spans="2:9" ht="15.75" customHeight="1" x14ac:dyDescent="0.15">
      <c r="B63" s="63"/>
      <c r="C63" s="63"/>
      <c r="D63" s="63"/>
      <c r="E63" s="63"/>
      <c r="F63" s="72"/>
      <c r="G63" s="63"/>
      <c r="H63" s="63"/>
      <c r="I63" s="63"/>
    </row>
    <row r="64" spans="2:9" ht="15.75" customHeight="1" x14ac:dyDescent="0.15">
      <c r="B64" s="63"/>
      <c r="C64" s="63"/>
      <c r="D64" s="63"/>
      <c r="E64" s="63"/>
      <c r="F64" s="72"/>
      <c r="G64" s="63"/>
      <c r="H64" s="63"/>
      <c r="I64" s="63"/>
    </row>
    <row r="65" spans="2:9" ht="15.75" customHeight="1" x14ac:dyDescent="0.15">
      <c r="B65" s="63"/>
      <c r="C65" s="63"/>
      <c r="D65" s="63"/>
      <c r="E65" s="63"/>
      <c r="F65" s="72"/>
      <c r="G65" s="63"/>
      <c r="H65" s="63"/>
      <c r="I65" s="63"/>
    </row>
    <row r="66" spans="2:9" ht="15.75" customHeight="1" x14ac:dyDescent="0.15">
      <c r="B66" s="63"/>
      <c r="C66" s="63"/>
      <c r="D66" s="63"/>
      <c r="E66" s="63"/>
      <c r="F66" s="72"/>
      <c r="G66" s="63"/>
      <c r="H66" s="63"/>
      <c r="I66" s="63"/>
    </row>
    <row r="67" spans="2:9" ht="15.75" customHeight="1" x14ac:dyDescent="0.15">
      <c r="B67" s="63"/>
      <c r="C67" s="63"/>
      <c r="D67" s="63"/>
      <c r="E67" s="63"/>
      <c r="F67" s="72"/>
      <c r="G67" s="63"/>
      <c r="H67" s="63"/>
      <c r="I67" s="63"/>
    </row>
    <row r="68" spans="2:9" ht="15.75" customHeight="1" x14ac:dyDescent="0.15">
      <c r="B68" s="63"/>
      <c r="C68" s="63"/>
      <c r="D68" s="63"/>
      <c r="E68" s="63"/>
      <c r="F68" s="72"/>
      <c r="G68" s="63"/>
      <c r="H68" s="63"/>
      <c r="I68" s="63"/>
    </row>
    <row r="69" spans="2:9" ht="15.75" customHeight="1" x14ac:dyDescent="0.15">
      <c r="B69" s="63"/>
      <c r="C69" s="63"/>
      <c r="D69" s="63"/>
      <c r="E69" s="63"/>
      <c r="F69" s="72"/>
      <c r="G69" s="63"/>
      <c r="H69" s="63"/>
      <c r="I69" s="63"/>
    </row>
    <row r="70" spans="2:9" ht="15.75" customHeight="1" x14ac:dyDescent="0.15">
      <c r="B70" s="63"/>
      <c r="C70" s="63"/>
      <c r="D70" s="63"/>
      <c r="E70" s="63"/>
      <c r="F70" s="72"/>
      <c r="G70" s="63"/>
      <c r="H70" s="63"/>
      <c r="I70" s="63"/>
    </row>
    <row r="71" spans="2:9" ht="15.75" customHeight="1" x14ac:dyDescent="0.15">
      <c r="B71" s="63"/>
      <c r="C71" s="63"/>
      <c r="D71" s="63"/>
      <c r="E71" s="63"/>
      <c r="F71" s="72"/>
      <c r="G71" s="63"/>
      <c r="H71" s="63"/>
      <c r="I71" s="63"/>
    </row>
    <row r="72" spans="2:9" ht="15.75" customHeight="1" x14ac:dyDescent="0.15">
      <c r="B72" s="63"/>
      <c r="C72" s="63"/>
      <c r="D72" s="63"/>
      <c r="E72" s="63"/>
      <c r="F72" s="72"/>
      <c r="G72" s="63"/>
      <c r="H72" s="63"/>
      <c r="I72" s="63"/>
    </row>
    <row r="73" spans="2:9" ht="15.75" customHeight="1" x14ac:dyDescent="0.15">
      <c r="B73" s="63"/>
      <c r="C73" s="63"/>
      <c r="D73" s="63"/>
      <c r="E73" s="63"/>
      <c r="F73" s="72"/>
      <c r="G73" s="63"/>
      <c r="H73" s="63"/>
      <c r="I73" s="63"/>
    </row>
    <row r="74" spans="2:9" ht="15.75" customHeight="1" x14ac:dyDescent="0.15">
      <c r="B74" s="63"/>
      <c r="C74" s="63"/>
      <c r="D74" s="63"/>
      <c r="E74" s="63"/>
      <c r="F74" s="72"/>
      <c r="G74" s="63"/>
      <c r="H74" s="63"/>
      <c r="I74" s="63"/>
    </row>
    <row r="75" spans="2:9" ht="15.75" customHeight="1" x14ac:dyDescent="0.15">
      <c r="B75" s="63"/>
      <c r="C75" s="63"/>
      <c r="D75" s="63"/>
      <c r="E75" s="63"/>
      <c r="F75" s="72"/>
      <c r="G75" s="63"/>
      <c r="H75" s="63"/>
      <c r="I75" s="63"/>
    </row>
    <row r="76" spans="2:9" ht="15.75" customHeight="1" x14ac:dyDescent="0.15">
      <c r="B76" s="63"/>
      <c r="C76" s="63"/>
      <c r="D76" s="63"/>
      <c r="E76" s="63"/>
      <c r="F76" s="72"/>
      <c r="G76" s="63"/>
      <c r="H76" s="63"/>
      <c r="I76" s="63"/>
    </row>
    <row r="77" spans="2:9" ht="15.75" customHeight="1" x14ac:dyDescent="0.15">
      <c r="B77" s="63"/>
      <c r="C77" s="63"/>
      <c r="D77" s="63"/>
      <c r="E77" s="63"/>
      <c r="F77" s="72"/>
      <c r="G77" s="63"/>
      <c r="H77" s="63"/>
      <c r="I77" s="63"/>
    </row>
    <row r="78" spans="2:9" ht="15.75" customHeight="1" x14ac:dyDescent="0.15">
      <c r="B78" s="63"/>
      <c r="C78" s="63"/>
      <c r="D78" s="63"/>
      <c r="E78" s="63"/>
      <c r="F78" s="72"/>
      <c r="G78" s="63"/>
      <c r="H78" s="63"/>
      <c r="I78" s="63"/>
    </row>
    <row r="79" spans="2:9" ht="15.75" customHeight="1" x14ac:dyDescent="0.15">
      <c r="B79" s="63"/>
      <c r="C79" s="63"/>
      <c r="D79" s="63"/>
      <c r="E79" s="63"/>
      <c r="F79" s="72"/>
      <c r="G79" s="63"/>
      <c r="H79" s="63"/>
      <c r="I79" s="63"/>
    </row>
    <row r="80" spans="2:9" ht="15.75" customHeight="1" x14ac:dyDescent="0.15">
      <c r="B80" s="63"/>
      <c r="C80" s="63"/>
      <c r="D80" s="63"/>
      <c r="E80" s="63"/>
      <c r="F80" s="72"/>
      <c r="G80" s="63"/>
      <c r="H80" s="63"/>
      <c r="I80" s="63"/>
    </row>
    <row r="81" spans="2:9" ht="15.75" customHeight="1" x14ac:dyDescent="0.15">
      <c r="B81" s="63"/>
      <c r="C81" s="63"/>
      <c r="D81" s="63"/>
      <c r="E81" s="63"/>
      <c r="F81" s="72"/>
      <c r="G81" s="63"/>
      <c r="H81" s="63"/>
      <c r="I81" s="63"/>
    </row>
    <row r="82" spans="2:9" ht="15.75" customHeight="1" x14ac:dyDescent="0.15">
      <c r="B82" s="63"/>
      <c r="C82" s="63"/>
      <c r="D82" s="63"/>
      <c r="E82" s="63"/>
      <c r="F82" s="72"/>
      <c r="G82" s="63"/>
      <c r="H82" s="63"/>
      <c r="I82" s="63"/>
    </row>
    <row r="83" spans="2:9" ht="15.75" customHeight="1" x14ac:dyDescent="0.15">
      <c r="B83" s="63"/>
      <c r="C83" s="63"/>
      <c r="D83" s="63"/>
      <c r="E83" s="63"/>
      <c r="F83" s="72"/>
      <c r="G83" s="63"/>
      <c r="H83" s="63"/>
      <c r="I83" s="63"/>
    </row>
    <row r="84" spans="2:9" ht="15.75" customHeight="1" x14ac:dyDescent="0.15">
      <c r="B84" s="63"/>
      <c r="C84" s="63"/>
      <c r="D84" s="63"/>
      <c r="E84" s="63"/>
      <c r="F84" s="72"/>
      <c r="G84" s="63"/>
      <c r="H84" s="63"/>
      <c r="I84" s="63"/>
    </row>
    <row r="85" spans="2:9" ht="15.75" customHeight="1" x14ac:dyDescent="0.15">
      <c r="B85" s="63"/>
      <c r="C85" s="63"/>
      <c r="D85" s="63"/>
      <c r="E85" s="63"/>
      <c r="F85" s="72"/>
      <c r="G85" s="63"/>
      <c r="H85" s="63"/>
      <c r="I85" s="63"/>
    </row>
    <row r="86" spans="2:9" ht="15.75" customHeight="1" x14ac:dyDescent="0.15">
      <c r="B86" s="63"/>
      <c r="C86" s="63"/>
      <c r="D86" s="63"/>
      <c r="E86" s="63"/>
      <c r="F86" s="72"/>
      <c r="G86" s="63"/>
      <c r="H86" s="63"/>
      <c r="I86" s="63"/>
    </row>
    <row r="87" spans="2:9" ht="15.75" customHeight="1" x14ac:dyDescent="0.15">
      <c r="B87" s="63"/>
      <c r="C87" s="63"/>
      <c r="D87" s="63"/>
      <c r="E87" s="63"/>
      <c r="F87" s="72"/>
      <c r="G87" s="63"/>
      <c r="H87" s="63"/>
      <c r="I87" s="63"/>
    </row>
    <row r="88" spans="2:9" ht="15.75" customHeight="1" x14ac:dyDescent="0.15">
      <c r="B88" s="63"/>
      <c r="C88" s="63"/>
      <c r="D88" s="63"/>
      <c r="E88" s="63"/>
      <c r="F88" s="72"/>
      <c r="G88" s="63"/>
      <c r="H88" s="63"/>
      <c r="I88" s="63"/>
    </row>
    <row r="89" spans="2:9" ht="15.75" customHeight="1" x14ac:dyDescent="0.15">
      <c r="B89" s="63"/>
      <c r="C89" s="63"/>
      <c r="D89" s="63"/>
      <c r="E89" s="63"/>
      <c r="F89" s="72"/>
      <c r="G89" s="63"/>
      <c r="H89" s="63"/>
      <c r="I89" s="63"/>
    </row>
    <row r="90" spans="2:9" ht="15.75" customHeight="1" x14ac:dyDescent="0.15">
      <c r="B90" s="63"/>
      <c r="C90" s="63"/>
      <c r="D90" s="63"/>
      <c r="E90" s="63"/>
      <c r="F90" s="72"/>
      <c r="G90" s="63"/>
      <c r="H90" s="63"/>
      <c r="I90" s="63"/>
    </row>
    <row r="91" spans="2:9" ht="15.75" customHeight="1" x14ac:dyDescent="0.15">
      <c r="B91" s="63"/>
      <c r="C91" s="63"/>
      <c r="D91" s="63"/>
      <c r="E91" s="63"/>
      <c r="F91" s="72"/>
      <c r="G91" s="63"/>
      <c r="H91" s="63"/>
      <c r="I91" s="63"/>
    </row>
    <row r="92" spans="2:9" ht="15.75" customHeight="1" x14ac:dyDescent="0.15">
      <c r="B92" s="63"/>
      <c r="C92" s="63"/>
      <c r="D92" s="63"/>
      <c r="E92" s="63"/>
      <c r="F92" s="72"/>
      <c r="G92" s="63"/>
      <c r="H92" s="63"/>
      <c r="I92" s="63"/>
    </row>
    <row r="93" spans="2:9" ht="15.75" customHeight="1" x14ac:dyDescent="0.15">
      <c r="B93" s="63"/>
      <c r="C93" s="63"/>
      <c r="D93" s="63"/>
      <c r="E93" s="63"/>
      <c r="F93" s="72"/>
      <c r="G93" s="63"/>
      <c r="H93" s="63"/>
      <c r="I93" s="63"/>
    </row>
    <row r="94" spans="2:9" ht="15.75" customHeight="1" x14ac:dyDescent="0.15">
      <c r="B94" s="63"/>
      <c r="C94" s="63"/>
      <c r="D94" s="63"/>
      <c r="E94" s="63"/>
      <c r="F94" s="72"/>
      <c r="G94" s="63"/>
      <c r="H94" s="63"/>
      <c r="I94" s="63"/>
    </row>
    <row r="95" spans="2:9" ht="15.75" customHeight="1" x14ac:dyDescent="0.15">
      <c r="B95" s="63"/>
      <c r="C95" s="63"/>
      <c r="D95" s="63"/>
      <c r="E95" s="63"/>
      <c r="F95" s="72"/>
      <c r="G95" s="63"/>
      <c r="H95" s="63"/>
      <c r="I95" s="63"/>
    </row>
    <row r="96" spans="2:9" ht="15.75" customHeight="1" x14ac:dyDescent="0.15">
      <c r="B96" s="63"/>
      <c r="C96" s="63"/>
      <c r="D96" s="63"/>
      <c r="E96" s="63"/>
      <c r="F96" s="72"/>
      <c r="G96" s="63"/>
      <c r="H96" s="63"/>
      <c r="I96" s="63"/>
    </row>
    <row r="97" spans="2:9" ht="15.75" customHeight="1" x14ac:dyDescent="0.15">
      <c r="B97" s="63"/>
      <c r="C97" s="63"/>
      <c r="D97" s="63"/>
      <c r="E97" s="63"/>
      <c r="F97" s="72"/>
      <c r="G97" s="63"/>
      <c r="H97" s="63"/>
      <c r="I97" s="63"/>
    </row>
    <row r="98" spans="2:9" ht="15.75" customHeight="1" x14ac:dyDescent="0.15">
      <c r="B98" s="63"/>
      <c r="C98" s="63"/>
      <c r="D98" s="63"/>
      <c r="E98" s="63"/>
      <c r="F98" s="72"/>
      <c r="G98" s="63"/>
      <c r="H98" s="63"/>
      <c r="I98" s="63"/>
    </row>
    <row r="99" spans="2:9" ht="15.75" customHeight="1" x14ac:dyDescent="0.15">
      <c r="B99" s="63"/>
      <c r="C99" s="63"/>
      <c r="D99" s="63"/>
      <c r="E99" s="63"/>
      <c r="F99" s="72"/>
      <c r="G99" s="63"/>
      <c r="H99" s="63"/>
      <c r="I99" s="63"/>
    </row>
    <row r="100" spans="2:9" ht="15.75" customHeight="1" x14ac:dyDescent="0.15">
      <c r="B100" s="63"/>
      <c r="C100" s="63"/>
      <c r="D100" s="63"/>
      <c r="E100" s="63"/>
      <c r="F100" s="72"/>
      <c r="G100" s="63"/>
      <c r="H100" s="63"/>
      <c r="I100" s="63"/>
    </row>
    <row r="101" spans="2:9" ht="15.75" customHeight="1" x14ac:dyDescent="0.15">
      <c r="B101" s="63"/>
      <c r="C101" s="63"/>
      <c r="D101" s="63"/>
      <c r="E101" s="63"/>
      <c r="F101" s="72"/>
      <c r="G101" s="63"/>
      <c r="H101" s="63"/>
      <c r="I101" s="63"/>
    </row>
    <row r="102" spans="2:9" ht="15.75" customHeight="1" x14ac:dyDescent="0.15">
      <c r="B102" s="63"/>
      <c r="C102" s="63"/>
      <c r="D102" s="63"/>
      <c r="E102" s="63"/>
      <c r="F102" s="72"/>
      <c r="G102" s="63"/>
      <c r="H102" s="63"/>
      <c r="I102" s="63"/>
    </row>
    <row r="103" spans="2:9" ht="15.75" customHeight="1" x14ac:dyDescent="0.15">
      <c r="B103" s="63"/>
      <c r="C103" s="63"/>
      <c r="D103" s="63"/>
      <c r="E103" s="63"/>
      <c r="F103" s="72"/>
      <c r="G103" s="63"/>
      <c r="H103" s="63"/>
      <c r="I103" s="63"/>
    </row>
    <row r="104" spans="2:9" ht="15.75" customHeight="1" x14ac:dyDescent="0.15">
      <c r="B104" s="63"/>
      <c r="C104" s="63"/>
      <c r="D104" s="63"/>
      <c r="E104" s="63"/>
      <c r="F104" s="72"/>
    </row>
    <row r="105" spans="2:9" ht="15.75" customHeight="1" x14ac:dyDescent="0.15">
      <c r="B105" s="63"/>
      <c r="C105" s="63"/>
      <c r="D105" s="63"/>
      <c r="E105" s="63"/>
      <c r="F105" s="72"/>
    </row>
    <row r="106" spans="2:9" ht="15.75" customHeight="1" x14ac:dyDescent="0.15">
      <c r="B106" s="63"/>
      <c r="C106" s="63"/>
      <c r="D106" s="63"/>
      <c r="E106" s="63"/>
      <c r="F106" s="72"/>
    </row>
    <row r="107" spans="2:9" ht="15.75" customHeight="1" x14ac:dyDescent="0.15">
      <c r="B107" s="63"/>
      <c r="C107" s="63"/>
      <c r="D107" s="63"/>
      <c r="E107" s="63"/>
      <c r="F107" s="72"/>
    </row>
    <row r="108" spans="2:9" ht="15.75" customHeight="1" x14ac:dyDescent="0.15">
      <c r="B108" s="63"/>
      <c r="C108" s="63"/>
      <c r="D108" s="63"/>
      <c r="E108" s="63"/>
      <c r="F108" s="72"/>
    </row>
    <row r="109" spans="2:9" ht="15.75" customHeight="1" x14ac:dyDescent="0.15">
      <c r="B109" s="63"/>
      <c r="C109" s="63"/>
      <c r="D109" s="63"/>
      <c r="E109" s="63"/>
      <c r="F109" s="72"/>
    </row>
  </sheetData>
  <sheetProtection sheet="1" objects="1" scenarios="1"/>
  <mergeCells count="13">
    <mergeCell ref="B4:C4"/>
    <mergeCell ref="E4:G4"/>
    <mergeCell ref="I4:J4"/>
    <mergeCell ref="L4:M4"/>
    <mergeCell ref="B5:C5"/>
    <mergeCell ref="E5:G5"/>
    <mergeCell ref="I5:J5"/>
    <mergeCell ref="L5:M5"/>
    <mergeCell ref="D7:E7"/>
    <mergeCell ref="I7:J7"/>
    <mergeCell ref="L7:M7"/>
    <mergeCell ref="L8:M9"/>
    <mergeCell ref="I11:M11"/>
  </mergeCells>
  <hyperlinks>
    <hyperlink ref="I5" r:id="rId1" display="Enter the cost of each menu item (ex. 5.00) in the Food Cost column. To find it, you can calculate it manually or use restaurant inventory software. _x000a__x000a_Then, enter each item's current menu price (ex. 15.00) in the Menu Price column. The worksheet will auto" xr:uid="{07D47F18-8A53-ED4E-8378-35AA0D126012}"/>
    <hyperlink ref="L8" r:id="rId2" xr:uid="{82FA4077-88F4-AD47-93F7-49D882BC785B}"/>
    <hyperlink ref="E5" r:id="rId3" display="Enter the number units sold in the past month for each menu item. (ex. 900) Check your POS reporting dashboard for this data. _x000a__x000a_No need to enter data in the blue boxes. These are where the worksheet does all the work." xr:uid="{BD9B8339-22B8-4441-8247-27C65DDB6BA5}"/>
  </hyperlinks>
  <pageMargins left="0.7" right="0.7" top="0.75" bottom="0.75" header="0.3" footer="0.3"/>
  <pageSetup orientation="portrait" horizontalDpi="0" verticalDpi="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5A41-58B1-E248-AF5A-27DC21E72CF3}">
  <sheetPr>
    <outlinePr summaryBelow="0" summaryRight="0"/>
  </sheetPr>
  <dimension ref="A1:T109"/>
  <sheetViews>
    <sheetView showGridLines="0" zoomScale="125" zoomScaleNormal="125" workbookViewId="0">
      <selection activeCell="B9" sqref="B9"/>
    </sheetView>
  </sheetViews>
  <sheetFormatPr baseColWidth="10" defaultColWidth="12.6640625" defaultRowHeight="15.75" customHeight="1" x14ac:dyDescent="0.15"/>
  <cols>
    <col min="1" max="1" width="5.1640625" style="91" customWidth="1"/>
    <col min="2" max="2" width="28.33203125" style="91" customWidth="1"/>
    <col min="3" max="3" width="11.5" style="91" customWidth="1"/>
    <col min="4" max="5" width="8.83203125" style="91" customWidth="1"/>
    <col min="6" max="6" width="12.6640625" style="40" customWidth="1"/>
    <col min="7" max="7" width="13.6640625" style="91" customWidth="1"/>
    <col min="8" max="8" width="7.33203125" style="91" customWidth="1"/>
    <col min="9" max="10" width="21.6640625" style="91" customWidth="1"/>
    <col min="11" max="11" width="7.33203125" style="91" customWidth="1"/>
    <col min="12" max="13" width="26.6640625" style="91" customWidth="1"/>
    <col min="14" max="14" width="5.1640625" style="91" customWidth="1"/>
    <col min="15" max="15" width="11.1640625" style="71" customWidth="1"/>
    <col min="16" max="17" width="8.5" style="65" customWidth="1"/>
    <col min="18" max="16384" width="12.6640625" style="91"/>
  </cols>
  <sheetData>
    <row r="1" spans="1:20" ht="21" customHeight="1" x14ac:dyDescent="0.15"/>
    <row r="2" spans="1:20" ht="45" customHeight="1" x14ac:dyDescent="0.15">
      <c r="A2" s="1"/>
      <c r="B2" s="46"/>
      <c r="C2" s="46"/>
      <c r="D2" s="46"/>
      <c r="E2" s="46"/>
      <c r="F2" s="47"/>
      <c r="G2" s="46"/>
      <c r="H2" s="46"/>
      <c r="I2" s="46"/>
      <c r="J2" s="46"/>
      <c r="K2" s="46"/>
      <c r="L2" s="89"/>
      <c r="M2" s="89"/>
      <c r="N2" s="3"/>
      <c r="O2" s="67"/>
    </row>
    <row r="3" spans="1:20" ht="28.5" customHeight="1" x14ac:dyDescent="0.15">
      <c r="A3" s="1"/>
      <c r="B3" s="48" t="s">
        <v>37</v>
      </c>
      <c r="C3" s="12"/>
      <c r="D3" s="12"/>
      <c r="E3" s="12"/>
      <c r="F3" s="36"/>
      <c r="G3" s="12"/>
      <c r="H3" s="12"/>
      <c r="I3" s="12"/>
      <c r="J3" s="12"/>
      <c r="K3" s="12"/>
      <c r="L3" s="13"/>
      <c r="M3" s="13"/>
      <c r="N3" s="3"/>
      <c r="O3" s="67"/>
    </row>
    <row r="4" spans="1:20" ht="39" customHeight="1" x14ac:dyDescent="0.15">
      <c r="A4" s="1"/>
      <c r="B4" s="102" t="s">
        <v>1</v>
      </c>
      <c r="C4" s="95"/>
      <c r="D4" s="92"/>
      <c r="E4" s="102" t="s">
        <v>2</v>
      </c>
      <c r="F4" s="95"/>
      <c r="G4" s="95"/>
      <c r="H4" s="15"/>
      <c r="I4" s="102" t="s">
        <v>3</v>
      </c>
      <c r="J4" s="95"/>
      <c r="K4" s="92"/>
      <c r="L4" s="102" t="s">
        <v>4</v>
      </c>
      <c r="M4" s="95"/>
      <c r="N4" s="92"/>
      <c r="O4" s="68"/>
    </row>
    <row r="5" spans="1:20" ht="163" customHeight="1" x14ac:dyDescent="0.15">
      <c r="A5" s="7"/>
      <c r="B5" s="103" t="s">
        <v>44</v>
      </c>
      <c r="C5" s="95"/>
      <c r="D5" s="43"/>
      <c r="E5" s="96" t="s">
        <v>39</v>
      </c>
      <c r="F5" s="97"/>
      <c r="G5" s="97"/>
      <c r="H5" s="44"/>
      <c r="I5" s="96" t="s">
        <v>42</v>
      </c>
      <c r="J5" s="95"/>
      <c r="K5" s="44"/>
      <c r="L5" s="104" t="s">
        <v>41</v>
      </c>
      <c r="M5" s="95"/>
      <c r="N5" s="44"/>
      <c r="O5" s="68"/>
    </row>
    <row r="6" spans="1:20" ht="28.5" customHeight="1" x14ac:dyDescent="0.15">
      <c r="A6" s="18"/>
      <c r="B6" s="15"/>
      <c r="C6" s="15"/>
      <c r="D6" s="15"/>
      <c r="E6" s="15"/>
      <c r="F6" s="37"/>
      <c r="G6" s="15"/>
      <c r="H6" s="15"/>
      <c r="I6" s="15"/>
      <c r="J6" s="18"/>
      <c r="K6" s="15"/>
      <c r="L6" s="18"/>
      <c r="M6" s="18"/>
      <c r="N6" s="18"/>
      <c r="O6" s="18"/>
    </row>
    <row r="7" spans="1:20" ht="36" customHeight="1" x14ac:dyDescent="0.15">
      <c r="A7" s="19"/>
      <c r="B7" s="20">
        <v>1</v>
      </c>
      <c r="C7" s="20">
        <v>2</v>
      </c>
      <c r="D7" s="98">
        <v>3</v>
      </c>
      <c r="E7" s="99"/>
      <c r="F7" s="38"/>
      <c r="G7" s="90">
        <v>5</v>
      </c>
      <c r="H7" s="22"/>
      <c r="I7" s="98">
        <v>4</v>
      </c>
      <c r="J7" s="95"/>
      <c r="K7" s="22"/>
      <c r="L7" s="102" t="s">
        <v>5</v>
      </c>
      <c r="M7" s="95"/>
      <c r="N7" s="19"/>
      <c r="O7" s="19"/>
    </row>
    <row r="8" spans="1:20" ht="51" customHeight="1" x14ac:dyDescent="0.15">
      <c r="A8" s="15"/>
      <c r="B8" s="23" t="s">
        <v>45</v>
      </c>
      <c r="C8" s="23" t="s">
        <v>6</v>
      </c>
      <c r="D8" s="60" t="s">
        <v>7</v>
      </c>
      <c r="E8" s="24" t="s">
        <v>8</v>
      </c>
      <c r="F8" s="39" t="s">
        <v>9</v>
      </c>
      <c r="G8" s="25" t="s">
        <v>10</v>
      </c>
      <c r="H8" s="15"/>
      <c r="I8" s="61" t="s">
        <v>29</v>
      </c>
      <c r="J8" s="26" t="s">
        <v>30</v>
      </c>
      <c r="K8" s="15"/>
      <c r="L8" s="96" t="s">
        <v>11</v>
      </c>
      <c r="M8" s="97"/>
      <c r="N8" s="15"/>
      <c r="O8" s="69"/>
    </row>
    <row r="9" spans="1:20" ht="33" customHeight="1" x14ac:dyDescent="0.15">
      <c r="A9" s="27"/>
      <c r="B9" s="73"/>
      <c r="C9" s="74"/>
      <c r="D9" s="75"/>
      <c r="E9" s="76"/>
      <c r="F9" s="83">
        <f>IF(OR(ISBLANK(D9),ISBLANK(E9)),0,E9-D9)</f>
        <v>0</v>
      </c>
      <c r="G9" s="84" t="str" cm="1">
        <f t="array" ref="G9">IF(OR(ISBLANK(C9),ISBLANK(D9),ISBLANK(E9),ISBLANK($I$9),ISBLANK($J$9)),"",_xlfn.IFS(AND(F9&gt;=$J$9,C9&gt;=$I$9),"Star",AND(F9&lt;$J$9,C9&gt;=$I$9),"Plow Horse",AND(F9&gt;=$J$9,C9&lt;$I$9),"Puzzle",AND(F9&lt;$J$9,C9&lt;$I$9),"Dog"))</f>
        <v/>
      </c>
      <c r="H9" s="15"/>
      <c r="I9" s="81"/>
      <c r="J9" s="82"/>
      <c r="K9" s="28"/>
      <c r="L9" s="97"/>
      <c r="M9" s="97"/>
      <c r="N9" s="29"/>
      <c r="O9" s="70"/>
    </row>
    <row r="10" spans="1:20" ht="33" customHeight="1" x14ac:dyDescent="0.15">
      <c r="A10" s="27"/>
      <c r="B10" s="77"/>
      <c r="C10" s="78"/>
      <c r="D10" s="79"/>
      <c r="E10" s="80"/>
      <c r="F10" s="83">
        <f t="shared" ref="F10:F14" si="0">IF(OR(ISBLANK(D10),ISBLANK(E10)),0,E10-D10)</f>
        <v>0</v>
      </c>
      <c r="G10" s="84" t="str" cm="1">
        <f t="array" ref="G10">IF(OR(ISBLANK(C10),ISBLANK(D10),ISBLANK(E10),ISBLANK($I$9),ISBLANK($J$9)),"",_xlfn.IFS(AND(F10&gt;=$J$9,C10&gt;=$I$9),"Star",AND(F10&lt;$J$9,C10&gt;=$I$9),"Plow Horse",AND(F10&gt;=$J$9,C10&lt;$I$9),"Puzzle",AND(F10&lt;$J$9,C10&lt;$I$9),"Dog"))</f>
        <v/>
      </c>
      <c r="H10" s="15" t="s">
        <v>12</v>
      </c>
      <c r="I10" s="5"/>
      <c r="J10" s="5"/>
      <c r="K10" s="15"/>
      <c r="L10" s="15"/>
      <c r="M10" s="15"/>
      <c r="N10" s="29"/>
      <c r="O10" s="70"/>
    </row>
    <row r="11" spans="1:20" ht="33" customHeight="1" x14ac:dyDescent="0.15">
      <c r="A11" s="27"/>
      <c r="B11" s="73"/>
      <c r="C11" s="74"/>
      <c r="D11" s="75"/>
      <c r="E11" s="76"/>
      <c r="F11" s="83">
        <f t="shared" si="0"/>
        <v>0</v>
      </c>
      <c r="G11" s="84" t="str" cm="1">
        <f t="array" ref="G11">IF(OR(ISBLANK(C11),ISBLANK(D11),ISBLANK(E11),ISBLANK($I$9),ISBLANK($J$9)),"",_xlfn.IFS(AND(F11&gt;=$J$9,C11&gt;=$I$9),"Star",AND(F11&lt;$J$9,C11&gt;=$I$9),"Plow Horse",AND(F11&gt;=$J$9,C11&lt;$I$9),"Puzzle",AND(F11&lt;$J$9,C11&lt;$I$9),"Dog"))</f>
        <v/>
      </c>
      <c r="H11" s="15"/>
      <c r="I11" s="94" t="s">
        <v>49</v>
      </c>
      <c r="J11" s="95"/>
      <c r="K11" s="95"/>
      <c r="L11" s="95"/>
      <c r="M11" s="95"/>
      <c r="N11" s="15"/>
      <c r="O11" s="69"/>
      <c r="R11" s="63"/>
    </row>
    <row r="12" spans="1:20" ht="33" customHeight="1" x14ac:dyDescent="0.15">
      <c r="A12" s="30"/>
      <c r="B12" s="77"/>
      <c r="C12" s="78"/>
      <c r="D12" s="79"/>
      <c r="E12" s="80"/>
      <c r="F12" s="83">
        <f t="shared" si="0"/>
        <v>0</v>
      </c>
      <c r="G12" s="84" t="str" cm="1">
        <f t="array" ref="G12">IF(OR(ISBLANK(C12),ISBLANK(D12),ISBLANK(E12),ISBLANK($I$9),ISBLANK($J$9)),"",_xlfn.IFS(AND(F12&gt;=$J$9,C12&gt;=$I$9),"Star",AND(F12&lt;$J$9,C12&gt;=$I$9),"Plow Horse",AND(F12&gt;=$J$9,C12&lt;$I$9),"Puzzle",AND(F12&lt;$J$9,C12&lt;$I$9),"Dog"))</f>
        <v/>
      </c>
      <c r="H12" s="30"/>
      <c r="I12" s="15"/>
      <c r="J12" s="15"/>
      <c r="K12" s="31"/>
      <c r="L12" s="31"/>
      <c r="M12" s="31"/>
      <c r="N12" s="30"/>
      <c r="R12" s="62"/>
      <c r="S12" s="50"/>
      <c r="T12" s="50"/>
    </row>
    <row r="13" spans="1:20" ht="33" customHeight="1" x14ac:dyDescent="0.15">
      <c r="A13" s="30"/>
      <c r="B13" s="73"/>
      <c r="C13" s="74"/>
      <c r="D13" s="75"/>
      <c r="E13" s="76"/>
      <c r="F13" s="83">
        <f t="shared" si="0"/>
        <v>0</v>
      </c>
      <c r="G13" s="84" t="str" cm="1">
        <f t="array" ref="G13">IF(OR(ISBLANK(C13),ISBLANK(D13),ISBLANK(E13),ISBLANK($I$9),ISBLANK($J$9)),"",_xlfn.IFS(AND(F13&gt;=$J$9,C13&gt;=$I$9),"Star",AND(F13&lt;$J$9,C13&gt;=$I$9),"Plow Horse",AND(F13&gt;=$J$9,C13&lt;$I$9),"Puzzle",AND(F13&lt;$J$9,C13&lt;$I$9),"Dog"))</f>
        <v/>
      </c>
      <c r="H13" s="30"/>
      <c r="I13" s="32"/>
      <c r="J13" s="32"/>
      <c r="K13" s="33"/>
      <c r="L13" s="33"/>
      <c r="M13" s="15"/>
      <c r="N13" s="30"/>
      <c r="R13" s="62"/>
      <c r="S13" s="50"/>
      <c r="T13" s="50"/>
    </row>
    <row r="14" spans="1:20" ht="33" customHeight="1" x14ac:dyDescent="0.15">
      <c r="A14" s="30"/>
      <c r="B14" s="77"/>
      <c r="C14" s="78"/>
      <c r="D14" s="79"/>
      <c r="E14" s="80"/>
      <c r="F14" s="83">
        <f t="shared" si="0"/>
        <v>0</v>
      </c>
      <c r="G14" s="84" t="str" cm="1">
        <f t="array" ref="G14">IF(OR(ISBLANK(C14),ISBLANK(D14),ISBLANK(E14),ISBLANK($I$9),ISBLANK($J$9)),"",_xlfn.IFS(AND(F14&gt;=$J$9,C14&gt;=$I$9),"Star",AND(F14&lt;$J$9,C14&gt;=$I$9),"Plow Horse",AND(F14&gt;=$J$9,C14&lt;$I$9),"Puzzle",AND(F14&lt;$J$9,C14&lt;$I$9),"Dog"))</f>
        <v/>
      </c>
      <c r="H14" s="30"/>
      <c r="I14" s="30"/>
      <c r="J14" s="30"/>
      <c r="K14" s="30"/>
      <c r="L14" s="30"/>
      <c r="M14" s="30"/>
      <c r="N14" s="30"/>
      <c r="R14" s="62"/>
      <c r="S14" s="50"/>
      <c r="T14" s="50"/>
    </row>
    <row r="15" spans="1:20" ht="33" customHeight="1" x14ac:dyDescent="0.15">
      <c r="A15" s="30"/>
      <c r="B15" s="73"/>
      <c r="C15" s="74"/>
      <c r="D15" s="75"/>
      <c r="E15" s="76"/>
      <c r="F15" s="83">
        <f t="shared" ref="F15:F37" si="1">E15-D15</f>
        <v>0</v>
      </c>
      <c r="G15" s="84" t="str" cm="1">
        <f t="array" ref="G15">IF(OR(ISBLANK(C15),ISBLANK(D15),ISBLANK(E15),ISBLANK($I$9),ISBLANK($J$9)),"",_xlfn.IFS(AND(F15&gt;=$J$9,C15&gt;=$I$9),"Star",AND(F15&lt;$J$9,C15&gt;=$I$9),"Plow Horse",AND(F15&gt;=$J$9,C15&lt;$I$9),"Puzzle",AND(F15&lt;$J$9,C15&lt;$I$9),"Dog"))</f>
        <v/>
      </c>
      <c r="H15" s="30"/>
      <c r="I15" s="30"/>
      <c r="J15" s="30"/>
      <c r="K15" s="30"/>
      <c r="L15" s="30"/>
      <c r="M15" s="30"/>
      <c r="N15" s="30"/>
      <c r="R15" s="62"/>
      <c r="S15" s="50"/>
      <c r="T15" s="50"/>
    </row>
    <row r="16" spans="1:20" ht="33" customHeight="1" x14ac:dyDescent="0.15">
      <c r="A16" s="30"/>
      <c r="B16" s="77"/>
      <c r="C16" s="78"/>
      <c r="D16" s="79"/>
      <c r="E16" s="80"/>
      <c r="F16" s="83">
        <f t="shared" si="1"/>
        <v>0</v>
      </c>
      <c r="G16" s="84" t="str" cm="1">
        <f t="array" ref="G16">IF(OR(ISBLANK(C16),ISBLANK(D16),ISBLANK(E16),ISBLANK($I$9),ISBLANK($J$9)),"",_xlfn.IFS(AND(F16&gt;=$J$9,C16&gt;=$I$9),"Star",AND(F16&lt;$J$9,C16&gt;=$I$9),"Plow Horse",AND(F16&gt;=$J$9,C16&lt;$I$9),"Puzzle",AND(F16&lt;$J$9,C16&lt;$I$9),"Dog"))</f>
        <v/>
      </c>
      <c r="H16" s="30"/>
      <c r="I16" s="30"/>
      <c r="J16" s="30"/>
      <c r="K16" s="30"/>
      <c r="L16" s="30"/>
      <c r="M16" s="30"/>
      <c r="N16" s="30"/>
      <c r="R16" s="62"/>
      <c r="S16" s="50"/>
      <c r="T16" s="50"/>
    </row>
    <row r="17" spans="1:20" ht="33" customHeight="1" x14ac:dyDescent="0.15">
      <c r="A17" s="30"/>
      <c r="B17" s="73"/>
      <c r="C17" s="74"/>
      <c r="D17" s="75"/>
      <c r="E17" s="76"/>
      <c r="F17" s="83">
        <f t="shared" si="1"/>
        <v>0</v>
      </c>
      <c r="G17" s="84" t="str" cm="1">
        <f t="array" ref="G17">IF(OR(ISBLANK(C17),ISBLANK(D17),ISBLANK(E17),ISBLANK($I$9),ISBLANK($J$9)),"",_xlfn.IFS(AND(F17&gt;=$J$9,C17&gt;=$I$9),"Star",AND(F17&lt;$J$9,C17&gt;=$I$9),"Plow Horse",AND(F17&gt;=$J$9,C17&lt;$I$9),"Puzzle",AND(F17&lt;$J$9,C17&lt;$I$9),"Dog"))</f>
        <v/>
      </c>
      <c r="H17" s="30"/>
      <c r="I17" s="30"/>
      <c r="J17" s="30"/>
      <c r="K17" s="30"/>
      <c r="L17" s="30"/>
      <c r="M17" s="30"/>
      <c r="N17" s="30"/>
      <c r="R17" s="62"/>
      <c r="S17" s="50"/>
      <c r="T17" s="50"/>
    </row>
    <row r="18" spans="1:20" ht="33" customHeight="1" x14ac:dyDescent="0.15">
      <c r="A18" s="30"/>
      <c r="B18" s="77"/>
      <c r="C18" s="78"/>
      <c r="D18" s="79"/>
      <c r="E18" s="80"/>
      <c r="F18" s="83">
        <f t="shared" si="1"/>
        <v>0</v>
      </c>
      <c r="G18" s="84" t="str" cm="1">
        <f t="array" ref="G18">IF(OR(ISBLANK(C18),ISBLANK(D18),ISBLANK(E18),ISBLANK($I$9),ISBLANK($J$9)),"",_xlfn.IFS(AND(F18&gt;=$J$9,C18&gt;=$I$9),"Star",AND(F18&lt;$J$9,C18&gt;=$I$9),"Plow Horse",AND(F18&gt;=$J$9,C18&lt;$I$9),"Puzzle",AND(F18&lt;$J$9,C18&lt;$I$9),"Dog"))</f>
        <v/>
      </c>
      <c r="H18" s="30"/>
      <c r="I18" s="30"/>
      <c r="J18" s="30"/>
      <c r="K18" s="30"/>
      <c r="L18" s="30"/>
      <c r="M18" s="30"/>
      <c r="N18" s="30"/>
      <c r="R18" s="63"/>
    </row>
    <row r="19" spans="1:20" ht="33" customHeight="1" x14ac:dyDescent="0.15">
      <c r="A19" s="30"/>
      <c r="B19" s="73"/>
      <c r="C19" s="74"/>
      <c r="D19" s="75"/>
      <c r="E19" s="76"/>
      <c r="F19" s="83">
        <f t="shared" si="1"/>
        <v>0</v>
      </c>
      <c r="G19" s="84" t="str" cm="1">
        <f t="array" ref="G19">IF(OR(ISBLANK(C19),ISBLANK(D19),ISBLANK(E19),ISBLANK($I$9),ISBLANK($J$9)),"",_xlfn.IFS(AND(F19&gt;=$J$9,C19&gt;=$I$9),"Star",AND(F19&lt;$J$9,C19&gt;=$I$9),"Plow Horse",AND(F19&gt;=$J$9,C19&lt;$I$9),"Puzzle",AND(F19&lt;$J$9,C19&lt;$I$9),"Dog"))</f>
        <v/>
      </c>
      <c r="H19" s="30"/>
      <c r="I19" s="30"/>
      <c r="J19" s="30"/>
      <c r="K19" s="30"/>
      <c r="L19" s="30"/>
      <c r="M19" s="30"/>
      <c r="N19" s="30"/>
      <c r="R19" s="63"/>
    </row>
    <row r="20" spans="1:20" ht="33" customHeight="1" x14ac:dyDescent="0.15">
      <c r="A20" s="30"/>
      <c r="B20" s="77"/>
      <c r="C20" s="78"/>
      <c r="D20" s="79"/>
      <c r="E20" s="80"/>
      <c r="F20" s="83">
        <f t="shared" si="1"/>
        <v>0</v>
      </c>
      <c r="G20" s="84" t="str" cm="1">
        <f t="array" ref="G20">IF(OR(ISBLANK(C20),ISBLANK(D20),ISBLANK(E20),ISBLANK($I$9),ISBLANK($J$9)),"",_xlfn.IFS(AND(F20&gt;=$J$9,C20&gt;=$I$9),"Star",AND(F20&lt;$J$9,C20&gt;=$I$9),"Plow Horse",AND(F20&gt;=$J$9,C20&lt;$I$9),"Puzzle",AND(F20&lt;$J$9,C20&lt;$I$9),"Dog"))</f>
        <v/>
      </c>
      <c r="H20" s="30"/>
      <c r="I20" s="30"/>
      <c r="J20" s="30"/>
      <c r="K20" s="30"/>
      <c r="L20" s="30"/>
      <c r="M20" s="30"/>
      <c r="N20" s="30"/>
      <c r="R20" s="63"/>
    </row>
    <row r="21" spans="1:20" ht="33" customHeight="1" x14ac:dyDescent="0.15">
      <c r="A21" s="30"/>
      <c r="B21" s="73"/>
      <c r="C21" s="74"/>
      <c r="D21" s="75"/>
      <c r="E21" s="76"/>
      <c r="F21" s="83">
        <f t="shared" si="1"/>
        <v>0</v>
      </c>
      <c r="G21" s="84" t="str" cm="1">
        <f t="array" ref="G21">IF(OR(ISBLANK(C21),ISBLANK(D21),ISBLANK(E21),ISBLANK($I$9),ISBLANK($J$9)),"",_xlfn.IFS(AND(F21&gt;=$J$9,C21&gt;=$I$9),"Star",AND(F21&lt;$J$9,C21&gt;=$I$9),"Plow Horse",AND(F21&gt;=$J$9,C21&lt;$I$9),"Puzzle",AND(F21&lt;$J$9,C21&lt;$I$9),"Dog"))</f>
        <v/>
      </c>
      <c r="H21" s="30"/>
      <c r="I21" s="30"/>
      <c r="J21" s="30"/>
      <c r="K21" s="30"/>
      <c r="L21" s="30"/>
      <c r="M21" s="30"/>
      <c r="N21" s="30"/>
      <c r="R21" s="63"/>
    </row>
    <row r="22" spans="1:20" ht="33" customHeight="1" x14ac:dyDescent="0.15">
      <c r="A22" s="30"/>
      <c r="B22" s="77"/>
      <c r="C22" s="78"/>
      <c r="D22" s="79"/>
      <c r="E22" s="80"/>
      <c r="F22" s="83">
        <f t="shared" si="1"/>
        <v>0</v>
      </c>
      <c r="G22" s="84" t="str" cm="1">
        <f t="array" ref="G22">IF(OR(ISBLANK(C22),ISBLANK(D22),ISBLANK(E22),ISBLANK($I$9),ISBLANK($J$9)),"",_xlfn.IFS(AND(F22&gt;=$J$9,C22&gt;=$I$9),"Star",AND(F22&lt;$J$9,C22&gt;=$I$9),"Plow Horse",AND(F22&gt;=$J$9,C22&lt;$I$9),"Puzzle",AND(F22&lt;$J$9,C22&lt;$I$9),"Dog"))</f>
        <v/>
      </c>
      <c r="H22" s="30"/>
      <c r="I22" s="30"/>
      <c r="J22" s="30"/>
      <c r="K22" s="30"/>
      <c r="L22" s="30"/>
      <c r="M22" s="30"/>
      <c r="N22" s="30"/>
      <c r="O22" s="64"/>
      <c r="R22" s="63"/>
    </row>
    <row r="23" spans="1:20" ht="33" customHeight="1" x14ac:dyDescent="0.15">
      <c r="A23" s="30"/>
      <c r="B23" s="73"/>
      <c r="C23" s="74"/>
      <c r="D23" s="75"/>
      <c r="E23" s="76"/>
      <c r="F23" s="83">
        <f t="shared" si="1"/>
        <v>0</v>
      </c>
      <c r="G23" s="84" t="str" cm="1">
        <f t="array" ref="G23">IF(OR(ISBLANK(C23),ISBLANK(D23),ISBLANK(E23),ISBLANK($I$9),ISBLANK($J$9)),"",_xlfn.IFS(AND(F23&gt;=$J$9,C23&gt;=$I$9),"Star",AND(F23&lt;$J$9,C23&gt;=$I$9),"Plow Horse",AND(F23&gt;=$J$9,C23&lt;$I$9),"Puzzle",AND(F23&lt;$J$9,C23&lt;$I$9),"Dog"))</f>
        <v/>
      </c>
      <c r="H23" s="30"/>
      <c r="I23" s="30"/>
      <c r="J23" s="30"/>
      <c r="K23" s="30"/>
      <c r="L23" s="30"/>
      <c r="M23" s="30"/>
      <c r="N23" s="30"/>
      <c r="O23" s="64"/>
      <c r="R23" s="63"/>
    </row>
    <row r="24" spans="1:20" ht="33" customHeight="1" x14ac:dyDescent="0.15">
      <c r="A24" s="30"/>
      <c r="B24" s="77"/>
      <c r="C24" s="78"/>
      <c r="D24" s="79"/>
      <c r="E24" s="80"/>
      <c r="F24" s="83">
        <f t="shared" si="1"/>
        <v>0</v>
      </c>
      <c r="G24" s="84" t="str" cm="1">
        <f t="array" ref="G24">IF(OR(ISBLANK(C24),ISBLANK(D24),ISBLANK(E24),ISBLANK($I$9),ISBLANK($J$9)),"",_xlfn.IFS(AND(F24&gt;=$J$9,C24&gt;=$I$9),"Star",AND(F24&lt;$J$9,C24&gt;=$I$9),"Plow Horse",AND(F24&gt;=$J$9,C24&lt;$I$9),"Puzzle",AND(F24&lt;$J$9,C24&lt;$I$9),"Dog"))</f>
        <v/>
      </c>
      <c r="H24" s="30"/>
      <c r="N24" s="30"/>
      <c r="O24" s="64"/>
    </row>
    <row r="25" spans="1:20" ht="33" customHeight="1" x14ac:dyDescent="0.15">
      <c r="A25" s="30"/>
      <c r="B25" s="73"/>
      <c r="C25" s="74"/>
      <c r="D25" s="75"/>
      <c r="E25" s="76"/>
      <c r="F25" s="83">
        <f t="shared" si="1"/>
        <v>0</v>
      </c>
      <c r="G25" s="84" t="str" cm="1">
        <f t="array" ref="G25">IF(OR(ISBLANK(C25),ISBLANK(D25),ISBLANK(E25),ISBLANK($I$9),ISBLANK($J$9)),"",_xlfn.IFS(AND(F25&gt;=$J$9,C25&gt;=$I$9),"Star",AND(F25&lt;$J$9,C25&gt;=$I$9),"Plow Horse",AND(F25&gt;=$J$9,C25&lt;$I$9),"Puzzle",AND(F25&lt;$J$9,C25&lt;$I$9),"Dog"))</f>
        <v/>
      </c>
      <c r="H25" s="30"/>
      <c r="N25" s="30"/>
      <c r="O25" s="64"/>
    </row>
    <row r="26" spans="1:20" ht="33" customHeight="1" x14ac:dyDescent="0.15">
      <c r="A26" s="30"/>
      <c r="B26" s="77"/>
      <c r="C26" s="78"/>
      <c r="D26" s="79"/>
      <c r="E26" s="80"/>
      <c r="F26" s="83">
        <f t="shared" si="1"/>
        <v>0</v>
      </c>
      <c r="G26" s="84" t="str" cm="1">
        <f t="array" ref="G26">IF(OR(ISBLANK(C26),ISBLANK(D26),ISBLANK(E26),ISBLANK($I$9),ISBLANK($J$9)),"",_xlfn.IFS(AND(F26&gt;=$J$9,C26&gt;=$I$9),"Star",AND(F26&lt;$J$9,C26&gt;=$I$9),"Plow Horse",AND(F26&gt;=$J$9,C26&lt;$I$9),"Puzzle",AND(F26&lt;$J$9,C26&lt;$I$9),"Dog"))</f>
        <v/>
      </c>
      <c r="H26" s="30"/>
      <c r="N26" s="30"/>
      <c r="O26" s="64"/>
    </row>
    <row r="27" spans="1:20" ht="33" customHeight="1" x14ac:dyDescent="0.15">
      <c r="A27" s="30"/>
      <c r="B27" s="73"/>
      <c r="C27" s="74"/>
      <c r="D27" s="75"/>
      <c r="E27" s="76"/>
      <c r="F27" s="83">
        <f t="shared" si="1"/>
        <v>0</v>
      </c>
      <c r="G27" s="84" t="str" cm="1">
        <f t="array" ref="G27">IF(OR(ISBLANK(C27),ISBLANK(D27),ISBLANK(E27),ISBLANK($I$9),ISBLANK($J$9)),"",_xlfn.IFS(AND(F27&gt;=$J$9,C27&gt;=$I$9),"Star",AND(F27&lt;$J$9,C27&gt;=$I$9),"Plow Horse",AND(F27&gt;=$J$9,C27&lt;$I$9),"Puzzle",AND(F27&lt;$J$9,C27&lt;$I$9),"Dog"))</f>
        <v/>
      </c>
      <c r="H27" s="30"/>
      <c r="N27" s="30"/>
      <c r="O27" s="64"/>
    </row>
    <row r="28" spans="1:20" ht="33" customHeight="1" x14ac:dyDescent="0.15">
      <c r="A28" s="30"/>
      <c r="B28" s="77"/>
      <c r="C28" s="78"/>
      <c r="D28" s="79"/>
      <c r="E28" s="80"/>
      <c r="F28" s="83">
        <f t="shared" si="1"/>
        <v>0</v>
      </c>
      <c r="G28" s="84" t="str" cm="1">
        <f t="array" ref="G28">IF(OR(ISBLANK(C28),ISBLANK(D28),ISBLANK(E28),ISBLANK($I$9),ISBLANK($J$9)),"",_xlfn.IFS(AND(F28&gt;=$J$9,C28&gt;=$I$9),"Star",AND(F28&lt;$J$9,C28&gt;=$I$9),"Plow Horse",AND(F28&gt;=$J$9,C28&lt;$I$9),"Puzzle",AND(F28&lt;$J$9,C28&lt;$I$9),"Dog"))</f>
        <v/>
      </c>
      <c r="H28" s="30"/>
      <c r="N28" s="30"/>
      <c r="O28" s="64"/>
    </row>
    <row r="29" spans="1:20" ht="33" customHeight="1" x14ac:dyDescent="0.15">
      <c r="A29" s="30"/>
      <c r="B29" s="73"/>
      <c r="C29" s="74"/>
      <c r="D29" s="75"/>
      <c r="E29" s="76"/>
      <c r="F29" s="83">
        <f t="shared" si="1"/>
        <v>0</v>
      </c>
      <c r="G29" s="84" t="str" cm="1">
        <f t="array" ref="G29">IF(OR(ISBLANK(C29),ISBLANK(D29),ISBLANK(E29),ISBLANK($I$9),ISBLANK($J$9)),"",_xlfn.IFS(AND(F29&gt;=$J$9,C29&gt;=$I$9),"Star",AND(F29&lt;$J$9,C29&gt;=$I$9),"Plow Horse",AND(F29&gt;=$J$9,C29&lt;$I$9),"Puzzle",AND(F29&lt;$J$9,C29&lt;$I$9),"Dog"))</f>
        <v/>
      </c>
      <c r="H29" s="30"/>
      <c r="N29" s="30"/>
      <c r="O29" s="64"/>
    </row>
    <row r="30" spans="1:20" ht="33" customHeight="1" x14ac:dyDescent="0.15">
      <c r="A30" s="30"/>
      <c r="B30" s="77"/>
      <c r="C30" s="78"/>
      <c r="D30" s="79"/>
      <c r="E30" s="80"/>
      <c r="F30" s="83">
        <f t="shared" si="1"/>
        <v>0</v>
      </c>
      <c r="G30" s="84" t="str" cm="1">
        <f t="array" ref="G30">IF(OR(ISBLANK(C30),ISBLANK(D30),ISBLANK(E30),ISBLANK($I$9),ISBLANK($J$9)),"",_xlfn.IFS(AND(F30&gt;=$J$9,C30&gt;=$I$9),"Star",AND(F30&lt;$J$9,C30&gt;=$I$9),"Plow Horse",AND(F30&gt;=$J$9,C30&lt;$I$9),"Puzzle",AND(F30&lt;$J$9,C30&lt;$I$9),"Dog"))</f>
        <v/>
      </c>
      <c r="H30" s="30"/>
      <c r="N30" s="30"/>
      <c r="O30" s="64"/>
    </row>
    <row r="31" spans="1:20" ht="33" customHeight="1" x14ac:dyDescent="0.15">
      <c r="A31" s="30"/>
      <c r="B31" s="73"/>
      <c r="C31" s="74"/>
      <c r="D31" s="75"/>
      <c r="E31" s="76"/>
      <c r="F31" s="83">
        <f t="shared" si="1"/>
        <v>0</v>
      </c>
      <c r="G31" s="84" t="str" cm="1">
        <f t="array" ref="G31">IF(OR(ISBLANK(C31),ISBLANK(D31),ISBLANK(E31),ISBLANK($I$9),ISBLANK($J$9)),"",_xlfn.IFS(AND(F31&gt;=$J$9,C31&gt;=$I$9),"Star",AND(F31&lt;$J$9,C31&gt;=$I$9),"Plow Horse",AND(F31&gt;=$J$9,C31&lt;$I$9),"Puzzle",AND(F31&lt;$J$9,C31&lt;$I$9),"Dog"))</f>
        <v/>
      </c>
      <c r="H31" s="30"/>
      <c r="N31" s="30"/>
      <c r="O31" s="64"/>
    </row>
    <row r="32" spans="1:20" ht="33" customHeight="1" x14ac:dyDescent="0.15">
      <c r="A32" s="30"/>
      <c r="B32" s="77"/>
      <c r="C32" s="78"/>
      <c r="D32" s="79"/>
      <c r="E32" s="80"/>
      <c r="F32" s="83">
        <f t="shared" si="1"/>
        <v>0</v>
      </c>
      <c r="G32" s="84" t="str" cm="1">
        <f t="array" ref="G32">IF(OR(ISBLANK(C32),ISBLANK(D32),ISBLANK(E32),ISBLANK($I$9),ISBLANK($J$9)),"",_xlfn.IFS(AND(F32&gt;=$J$9,C32&gt;=$I$9),"Star",AND(F32&lt;$J$9,C32&gt;=$I$9),"Plow Horse",AND(F32&gt;=$J$9,C32&lt;$I$9),"Puzzle",AND(F32&lt;$J$9,C32&lt;$I$9),"Dog"))</f>
        <v/>
      </c>
      <c r="H32" s="30"/>
      <c r="I32" s="49"/>
      <c r="J32" s="58"/>
      <c r="K32" s="58"/>
      <c r="L32" s="58"/>
      <c r="M32" s="58"/>
      <c r="N32" s="30"/>
      <c r="O32" s="64"/>
    </row>
    <row r="33" spans="1:19" ht="33" customHeight="1" x14ac:dyDescent="0.15">
      <c r="A33" s="30"/>
      <c r="B33" s="73"/>
      <c r="C33" s="74"/>
      <c r="D33" s="75"/>
      <c r="E33" s="76"/>
      <c r="F33" s="83">
        <f t="shared" si="1"/>
        <v>0</v>
      </c>
      <c r="G33" s="84" t="str" cm="1">
        <f t="array" ref="G33">IF(OR(ISBLANK(C33),ISBLANK(D33),ISBLANK(E33),ISBLANK($I$9),ISBLANK($J$9)),"",_xlfn.IFS(AND(F33&gt;=$J$9,C33&gt;=$I$9),"Star",AND(F33&lt;$J$9,C33&gt;=$I$9),"Plow Horse",AND(F33&gt;=$J$9,C33&lt;$I$9),"Puzzle",AND(F33&lt;$J$9,C33&lt;$I$9),"Dog"))</f>
        <v/>
      </c>
      <c r="H33" s="30"/>
      <c r="I33" s="58"/>
      <c r="J33" s="59"/>
      <c r="K33" s="59"/>
      <c r="L33" s="59"/>
      <c r="M33" s="58"/>
      <c r="N33" s="30"/>
      <c r="O33" s="64"/>
    </row>
    <row r="34" spans="1:19" ht="33" customHeight="1" x14ac:dyDescent="0.15">
      <c r="A34" s="30"/>
      <c r="B34" s="77"/>
      <c r="C34" s="78"/>
      <c r="D34" s="79"/>
      <c r="E34" s="80"/>
      <c r="F34" s="83">
        <f t="shared" si="1"/>
        <v>0</v>
      </c>
      <c r="G34" s="84" t="str" cm="1">
        <f t="array" ref="G34">IF(OR(ISBLANK(C34),ISBLANK(D34),ISBLANK(E34),ISBLANK($I$9),ISBLANK($J$9)),"",_xlfn.IFS(AND(F34&gt;=$J$9,C34&gt;=$I$9),"Star",AND(F34&lt;$J$9,C34&gt;=$I$9),"Plow Horse",AND(F34&gt;=$J$9,C34&lt;$I$9),"Puzzle",AND(F34&lt;$J$9,C34&lt;$I$9),"Dog"))</f>
        <v/>
      </c>
      <c r="H34" s="30"/>
      <c r="I34" s="58"/>
      <c r="J34" s="59"/>
      <c r="K34" s="59"/>
      <c r="L34" s="59"/>
      <c r="M34" s="58"/>
      <c r="N34" s="30"/>
      <c r="O34" s="64"/>
    </row>
    <row r="35" spans="1:19" ht="33" customHeight="1" x14ac:dyDescent="0.15">
      <c r="A35" s="30"/>
      <c r="B35" s="73"/>
      <c r="C35" s="74"/>
      <c r="D35" s="75"/>
      <c r="E35" s="76"/>
      <c r="F35" s="83">
        <f t="shared" si="1"/>
        <v>0</v>
      </c>
      <c r="G35" s="84" t="str" cm="1">
        <f t="array" ref="G35">IF(OR(ISBLANK(C35),ISBLANK(D35),ISBLANK(E35),ISBLANK($I$9),ISBLANK($J$9)),"",_xlfn.IFS(AND(F35&gt;=$J$9,C35&gt;=$I$9),"Star",AND(F35&lt;$J$9,C35&gt;=$I$9),"Plow Horse",AND(F35&gt;=$J$9,C35&lt;$I$9),"Puzzle",AND(F35&lt;$J$9,C35&lt;$I$9),"Dog"))</f>
        <v/>
      </c>
      <c r="H35" s="30"/>
      <c r="I35" s="58"/>
      <c r="J35" s="59"/>
      <c r="K35" s="59"/>
      <c r="L35" s="59"/>
      <c r="M35" s="58"/>
      <c r="N35" s="30"/>
      <c r="O35" s="64"/>
    </row>
    <row r="36" spans="1:19" ht="33" customHeight="1" x14ac:dyDescent="0.15">
      <c r="A36" s="30"/>
      <c r="B36" s="77"/>
      <c r="C36" s="78"/>
      <c r="D36" s="79"/>
      <c r="E36" s="80"/>
      <c r="F36" s="83">
        <f t="shared" si="1"/>
        <v>0</v>
      </c>
      <c r="G36" s="84" t="str" cm="1">
        <f t="array" ref="G36">IF(OR(ISBLANK(C36),ISBLANK(D36),ISBLANK(E36),ISBLANK($I$9),ISBLANK($J$9)),"",_xlfn.IFS(AND(F36&gt;=$J$9,C36&gt;=$I$9),"Star",AND(F36&lt;$J$9,C36&gt;=$I$9),"Plow Horse",AND(F36&gt;=$J$9,C36&lt;$I$9),"Puzzle",AND(F36&lt;$J$9,C36&lt;$I$9),"Dog"))</f>
        <v/>
      </c>
      <c r="H36" s="30"/>
      <c r="I36" s="58"/>
      <c r="J36" s="59"/>
      <c r="K36" s="59"/>
      <c r="L36" s="59"/>
      <c r="M36" s="58"/>
      <c r="N36" s="30"/>
      <c r="O36" s="64"/>
      <c r="P36" s="66"/>
      <c r="Q36" s="66"/>
    </row>
    <row r="37" spans="1:19" ht="33" customHeight="1" x14ac:dyDescent="0.15">
      <c r="A37" s="30"/>
      <c r="B37" s="73"/>
      <c r="C37" s="74"/>
      <c r="D37" s="75"/>
      <c r="E37" s="76"/>
      <c r="F37" s="83">
        <f t="shared" si="1"/>
        <v>0</v>
      </c>
      <c r="G37" s="84" t="str" cm="1">
        <f t="array" ref="G37">IF(OR(ISBLANK(C37),ISBLANK(D37),ISBLANK(E37),ISBLANK($I$9),ISBLANK($J$9)),"",_xlfn.IFS(AND(F37&gt;=$J$9,C37&gt;=$I$9),"Star",AND(F37&lt;$J$9,C37&gt;=$I$9),"Plow Horse",AND(F37&gt;=$J$9,C37&lt;$I$9),"Puzzle",AND(F37&lt;$J$9,C37&lt;$I$9),"Dog"))</f>
        <v/>
      </c>
      <c r="H37" s="30"/>
      <c r="I37" s="58"/>
      <c r="J37" s="58"/>
      <c r="K37" s="58"/>
      <c r="L37" s="58"/>
      <c r="M37" s="58"/>
      <c r="N37" s="30"/>
      <c r="O37" s="64"/>
      <c r="R37" s="57"/>
      <c r="S37" s="57"/>
    </row>
    <row r="38" spans="1:19" s="57" customFormat="1" ht="33" customHeight="1" x14ac:dyDescent="0.15">
      <c r="A38" s="51"/>
      <c r="B38" s="52"/>
      <c r="C38" s="53"/>
      <c r="D38" s="54"/>
      <c r="E38" s="54"/>
      <c r="F38" s="55" t="str">
        <f t="shared" ref="F38" si="2">IF(OR(ISBLANK(D38),ISBLANK(E38)),"",E38-D38)</f>
        <v/>
      </c>
      <c r="G38" s="56" t="str">
        <f t="shared" ref="G38" si="3">IF(OR(ISBLANK(F38),ISBLANK(C38),ISBLANK($I$9),ISBLANK($J$9)),"",_xlfn.IFS(AND(F38&gt;=$J$9,C38&gt;=$I$9),"Star",AND(F38&lt;$J$9,C38&gt;=$I$9),"Plow Horse",AND(F38&gt;=$J$9,C38&lt;$I$9),"Puzzle",AND(F38&lt;$J$9,C38&lt;$I$9),"Dog"))</f>
        <v/>
      </c>
      <c r="H38" s="51"/>
      <c r="I38" s="51"/>
      <c r="J38" s="51"/>
      <c r="K38" s="51"/>
      <c r="L38" s="51"/>
      <c r="M38" s="51"/>
      <c r="N38" s="51"/>
      <c r="O38" s="53"/>
      <c r="P38" s="65"/>
      <c r="Q38" s="65"/>
      <c r="R38" s="91"/>
      <c r="S38" s="91"/>
    </row>
    <row r="39" spans="1:19" ht="15.75" customHeight="1" x14ac:dyDescent="0.15">
      <c r="B39" s="63"/>
      <c r="C39" s="63"/>
      <c r="D39" s="63"/>
      <c r="E39" s="63"/>
      <c r="F39" s="72"/>
    </row>
    <row r="40" spans="1:19" ht="15.75" customHeight="1" x14ac:dyDescent="0.15">
      <c r="B40" s="63"/>
      <c r="C40" s="63"/>
      <c r="D40" s="63"/>
      <c r="E40" s="63"/>
      <c r="F40" s="72"/>
    </row>
    <row r="41" spans="1:19" ht="15.75" customHeight="1" x14ac:dyDescent="0.15">
      <c r="B41" s="63"/>
      <c r="C41" s="63"/>
      <c r="D41" s="63"/>
      <c r="E41" s="63"/>
      <c r="F41" s="72"/>
      <c r="G41" s="63"/>
      <c r="H41" s="63"/>
      <c r="I41" s="63"/>
    </row>
    <row r="42" spans="1:19" ht="15.75" customHeight="1" x14ac:dyDescent="0.15">
      <c r="B42" s="63"/>
      <c r="C42" s="63"/>
      <c r="D42" s="63"/>
      <c r="E42" s="63"/>
      <c r="F42" s="72"/>
      <c r="G42" s="63"/>
      <c r="H42" s="63"/>
      <c r="I42" s="63"/>
    </row>
    <row r="43" spans="1:19" ht="15.75" customHeight="1" x14ac:dyDescent="0.15">
      <c r="B43" s="63"/>
      <c r="C43" s="63"/>
      <c r="D43" s="63"/>
      <c r="E43" s="63"/>
      <c r="F43" s="72"/>
      <c r="G43" s="63"/>
      <c r="H43" s="63"/>
      <c r="I43" s="63"/>
    </row>
    <row r="44" spans="1:19" ht="15.75" customHeight="1" x14ac:dyDescent="0.15">
      <c r="B44" s="63"/>
      <c r="C44" s="63"/>
      <c r="D44" s="63"/>
      <c r="E44" s="63"/>
      <c r="F44" s="72"/>
      <c r="G44" s="63"/>
      <c r="H44" s="63"/>
      <c r="I44" s="63"/>
    </row>
    <row r="45" spans="1:19" ht="15.75" customHeight="1" x14ac:dyDescent="0.15">
      <c r="B45" s="85"/>
      <c r="C45" s="86" t="s">
        <v>17</v>
      </c>
      <c r="D45" s="86" t="s">
        <v>18</v>
      </c>
      <c r="E45" s="63"/>
      <c r="F45" s="72"/>
      <c r="G45" s="63"/>
      <c r="H45" s="63"/>
      <c r="I45" s="63"/>
    </row>
    <row r="46" spans="1:19" ht="15.75" customHeight="1" x14ac:dyDescent="0.15">
      <c r="B46" s="85" t="s">
        <v>20</v>
      </c>
      <c r="C46" s="87">
        <f>IF(MIN(F9:F37)&gt;0,0,MIN(F9:F37)+(MIN(F9:F37)*0.15))</f>
        <v>0</v>
      </c>
      <c r="D46" s="87">
        <f>IF(I9=0,500,I9)</f>
        <v>500</v>
      </c>
      <c r="E46" s="63"/>
      <c r="F46" s="72"/>
      <c r="G46" s="63"/>
      <c r="H46" s="63"/>
      <c r="I46" s="63"/>
    </row>
    <row r="47" spans="1:19" ht="15.75" customHeight="1" x14ac:dyDescent="0.15">
      <c r="B47" s="85"/>
      <c r="C47" s="87">
        <f>IF(MAX(F9:F37)=0,15,MAX(F9:F37)+(MAX(F9:F37)*0.15))</f>
        <v>15</v>
      </c>
      <c r="D47" s="87">
        <f>D46</f>
        <v>500</v>
      </c>
      <c r="E47" s="63"/>
      <c r="F47" s="72"/>
      <c r="G47" s="63"/>
      <c r="H47" s="63"/>
      <c r="I47" s="63"/>
    </row>
    <row r="48" spans="1:19" ht="15.75" customHeight="1" x14ac:dyDescent="0.15">
      <c r="B48" s="85" t="s">
        <v>19</v>
      </c>
      <c r="C48" s="87">
        <f>IF(J9=0,7.5,J9)</f>
        <v>7.5</v>
      </c>
      <c r="D48" s="87">
        <v>0</v>
      </c>
      <c r="E48" s="63"/>
      <c r="F48" s="72"/>
      <c r="G48" s="63"/>
      <c r="H48" s="63"/>
      <c r="I48" s="63"/>
    </row>
    <row r="49" spans="2:9" ht="15.75" customHeight="1" x14ac:dyDescent="0.15">
      <c r="B49" s="85"/>
      <c r="C49" s="87">
        <f>C48</f>
        <v>7.5</v>
      </c>
      <c r="D49" s="87">
        <f>IF(MAX(C9:C37)=0,1000,MAX(C9:C37)+(MAX(C9:C37)*0.15))</f>
        <v>1000</v>
      </c>
      <c r="E49" s="63"/>
      <c r="F49" s="72"/>
      <c r="G49" s="63"/>
      <c r="H49" s="63"/>
      <c r="I49" s="63"/>
    </row>
    <row r="50" spans="2:9" ht="15.75" customHeight="1" x14ac:dyDescent="0.15">
      <c r="B50" s="85" t="s">
        <v>21</v>
      </c>
      <c r="C50" s="88">
        <f>C47-(C47*0.05)</f>
        <v>14.25</v>
      </c>
      <c r="D50" s="88">
        <f>D49-(D49*0.05)</f>
        <v>950</v>
      </c>
      <c r="E50" s="63"/>
      <c r="F50" s="72"/>
      <c r="G50" s="63"/>
      <c r="H50" s="63"/>
      <c r="I50" s="63"/>
    </row>
    <row r="51" spans="2:9" ht="15.75" customHeight="1" x14ac:dyDescent="0.15">
      <c r="B51" s="85" t="s">
        <v>22</v>
      </c>
      <c r="C51" s="88">
        <f>IF(C46&gt;=0,C47*0.05,C46-(C46*0.05))</f>
        <v>0.75</v>
      </c>
      <c r="D51" s="88">
        <f>D50</f>
        <v>950</v>
      </c>
      <c r="E51" s="63"/>
      <c r="F51" s="72"/>
      <c r="G51" s="63"/>
      <c r="H51" s="63"/>
      <c r="I51" s="63"/>
    </row>
    <row r="52" spans="2:9" ht="15.75" customHeight="1" x14ac:dyDescent="0.15">
      <c r="B52" s="85" t="s">
        <v>27</v>
      </c>
      <c r="C52" s="88">
        <f>C50</f>
        <v>14.25</v>
      </c>
      <c r="D52" s="88">
        <f>D49*0.07</f>
        <v>70</v>
      </c>
      <c r="E52" s="63"/>
      <c r="F52" s="72"/>
      <c r="G52" s="63"/>
      <c r="H52" s="63"/>
      <c r="I52" s="63"/>
    </row>
    <row r="53" spans="2:9" ht="15.75" customHeight="1" x14ac:dyDescent="0.15">
      <c r="B53" s="85" t="s">
        <v>28</v>
      </c>
      <c r="C53" s="88">
        <f>C51</f>
        <v>0.75</v>
      </c>
      <c r="D53" s="88">
        <f>D52</f>
        <v>70</v>
      </c>
      <c r="E53" s="63"/>
      <c r="F53" s="72"/>
      <c r="G53" s="63"/>
      <c r="H53" s="63"/>
      <c r="I53" s="63"/>
    </row>
    <row r="54" spans="2:9" ht="15.75" customHeight="1" x14ac:dyDescent="0.15">
      <c r="B54" s="63"/>
      <c r="C54" s="63"/>
      <c r="D54" s="63"/>
      <c r="E54" s="63"/>
      <c r="F54" s="72"/>
      <c r="G54" s="63"/>
      <c r="H54" s="63"/>
      <c r="I54" s="63"/>
    </row>
    <row r="55" spans="2:9" ht="15.75" customHeight="1" x14ac:dyDescent="0.15">
      <c r="B55" s="63"/>
      <c r="C55" s="63"/>
      <c r="D55" s="63"/>
      <c r="E55" s="63"/>
      <c r="F55" s="72"/>
      <c r="G55" s="63"/>
      <c r="H55" s="63"/>
      <c r="I55" s="63"/>
    </row>
    <row r="56" spans="2:9" ht="15.75" customHeight="1" x14ac:dyDescent="0.15">
      <c r="B56" s="63"/>
      <c r="C56" s="63"/>
      <c r="D56" s="63"/>
      <c r="E56" s="63"/>
      <c r="F56" s="72"/>
      <c r="G56" s="63"/>
      <c r="H56" s="63"/>
      <c r="I56" s="63"/>
    </row>
    <row r="57" spans="2:9" ht="15.75" customHeight="1" x14ac:dyDescent="0.15">
      <c r="B57" s="63"/>
      <c r="C57" s="63"/>
      <c r="D57" s="63"/>
      <c r="E57" s="63"/>
      <c r="F57" s="72"/>
      <c r="G57" s="63"/>
      <c r="H57" s="63"/>
      <c r="I57" s="63"/>
    </row>
    <row r="58" spans="2:9" ht="15.75" customHeight="1" x14ac:dyDescent="0.15">
      <c r="B58" s="63"/>
      <c r="C58" s="63"/>
      <c r="D58" s="63"/>
      <c r="E58" s="63"/>
      <c r="F58" s="72"/>
      <c r="G58" s="63"/>
      <c r="H58" s="63"/>
      <c r="I58" s="63"/>
    </row>
    <row r="59" spans="2:9" ht="15.75" customHeight="1" x14ac:dyDescent="0.15">
      <c r="B59" s="63"/>
      <c r="C59" s="63"/>
      <c r="D59" s="63"/>
      <c r="E59" s="63"/>
      <c r="F59" s="72"/>
      <c r="G59" s="63"/>
      <c r="H59" s="63"/>
      <c r="I59" s="63"/>
    </row>
    <row r="60" spans="2:9" ht="15.75" customHeight="1" x14ac:dyDescent="0.15">
      <c r="B60" s="63"/>
      <c r="C60" s="63"/>
      <c r="D60" s="63"/>
      <c r="E60" s="63"/>
      <c r="F60" s="72"/>
      <c r="G60" s="63"/>
      <c r="H60" s="63"/>
      <c r="I60" s="63"/>
    </row>
    <row r="61" spans="2:9" ht="15.75" customHeight="1" x14ac:dyDescent="0.15">
      <c r="B61" s="63"/>
      <c r="C61" s="63"/>
      <c r="D61" s="63"/>
      <c r="E61" s="63"/>
      <c r="F61" s="72"/>
      <c r="G61" s="63"/>
      <c r="H61" s="63"/>
      <c r="I61" s="63"/>
    </row>
    <row r="62" spans="2:9" ht="15.75" customHeight="1" x14ac:dyDescent="0.15">
      <c r="B62" s="63"/>
      <c r="C62" s="63"/>
      <c r="D62" s="63"/>
      <c r="E62" s="63"/>
      <c r="F62" s="72"/>
      <c r="G62" s="63"/>
      <c r="H62" s="63"/>
      <c r="I62" s="63"/>
    </row>
    <row r="63" spans="2:9" ht="15.75" customHeight="1" x14ac:dyDescent="0.15">
      <c r="B63" s="63"/>
      <c r="C63" s="63"/>
      <c r="D63" s="63"/>
      <c r="E63" s="63"/>
      <c r="F63" s="72"/>
      <c r="G63" s="63"/>
      <c r="H63" s="63"/>
      <c r="I63" s="63"/>
    </row>
    <row r="64" spans="2:9" ht="15.75" customHeight="1" x14ac:dyDescent="0.15">
      <c r="B64" s="63"/>
      <c r="C64" s="63"/>
      <c r="D64" s="63"/>
      <c r="E64" s="63"/>
      <c r="F64" s="72"/>
      <c r="G64" s="63"/>
      <c r="H64" s="63"/>
      <c r="I64" s="63"/>
    </row>
    <row r="65" spans="2:9" ht="15.75" customHeight="1" x14ac:dyDescent="0.15">
      <c r="B65" s="63"/>
      <c r="C65" s="63"/>
      <c r="D65" s="63"/>
      <c r="E65" s="63"/>
      <c r="F65" s="72"/>
      <c r="G65" s="63"/>
      <c r="H65" s="63"/>
      <c r="I65" s="63"/>
    </row>
    <row r="66" spans="2:9" ht="15.75" customHeight="1" x14ac:dyDescent="0.15">
      <c r="B66" s="63"/>
      <c r="C66" s="63"/>
      <c r="D66" s="63"/>
      <c r="E66" s="63"/>
      <c r="F66" s="72"/>
      <c r="G66" s="63"/>
      <c r="H66" s="63"/>
      <c r="I66" s="63"/>
    </row>
    <row r="67" spans="2:9" ht="15.75" customHeight="1" x14ac:dyDescent="0.15">
      <c r="B67" s="63"/>
      <c r="C67" s="63"/>
      <c r="D67" s="63"/>
      <c r="E67" s="63"/>
      <c r="F67" s="72"/>
      <c r="G67" s="63"/>
      <c r="H67" s="63"/>
      <c r="I67" s="63"/>
    </row>
    <row r="68" spans="2:9" ht="15.75" customHeight="1" x14ac:dyDescent="0.15">
      <c r="B68" s="63"/>
      <c r="C68" s="63"/>
      <c r="D68" s="63"/>
      <c r="E68" s="63"/>
      <c r="F68" s="72"/>
      <c r="G68" s="63"/>
      <c r="H68" s="63"/>
      <c r="I68" s="63"/>
    </row>
    <row r="69" spans="2:9" ht="15.75" customHeight="1" x14ac:dyDescent="0.15">
      <c r="B69" s="63"/>
      <c r="C69" s="63"/>
      <c r="D69" s="63"/>
      <c r="E69" s="63"/>
      <c r="F69" s="72"/>
      <c r="G69" s="63"/>
      <c r="H69" s="63"/>
      <c r="I69" s="63"/>
    </row>
    <row r="70" spans="2:9" ht="15.75" customHeight="1" x14ac:dyDescent="0.15">
      <c r="B70" s="63"/>
      <c r="C70" s="63"/>
      <c r="D70" s="63"/>
      <c r="E70" s="63"/>
      <c r="F70" s="72"/>
      <c r="G70" s="63"/>
      <c r="H70" s="63"/>
      <c r="I70" s="63"/>
    </row>
    <row r="71" spans="2:9" ht="15.75" customHeight="1" x14ac:dyDescent="0.15">
      <c r="B71" s="63"/>
      <c r="C71" s="63"/>
      <c r="D71" s="63"/>
      <c r="E71" s="63"/>
      <c r="F71" s="72"/>
      <c r="G71" s="63"/>
      <c r="H71" s="63"/>
      <c r="I71" s="63"/>
    </row>
    <row r="72" spans="2:9" ht="15.75" customHeight="1" x14ac:dyDescent="0.15">
      <c r="B72" s="63"/>
      <c r="C72" s="63"/>
      <c r="D72" s="63"/>
      <c r="E72" s="63"/>
      <c r="F72" s="72"/>
      <c r="G72" s="63"/>
      <c r="H72" s="63"/>
      <c r="I72" s="63"/>
    </row>
    <row r="73" spans="2:9" ht="15.75" customHeight="1" x14ac:dyDescent="0.15">
      <c r="B73" s="63"/>
      <c r="C73" s="63"/>
      <c r="D73" s="63"/>
      <c r="E73" s="63"/>
      <c r="F73" s="72"/>
      <c r="G73" s="63"/>
      <c r="H73" s="63"/>
      <c r="I73" s="63"/>
    </row>
    <row r="74" spans="2:9" ht="15.75" customHeight="1" x14ac:dyDescent="0.15">
      <c r="B74" s="63"/>
      <c r="C74" s="63"/>
      <c r="D74" s="63"/>
      <c r="E74" s="63"/>
      <c r="F74" s="72"/>
      <c r="G74" s="63"/>
      <c r="H74" s="63"/>
      <c r="I74" s="63"/>
    </row>
    <row r="75" spans="2:9" ht="15.75" customHeight="1" x14ac:dyDescent="0.15">
      <c r="B75" s="63"/>
      <c r="C75" s="63"/>
      <c r="D75" s="63"/>
      <c r="E75" s="63"/>
      <c r="F75" s="72"/>
      <c r="G75" s="63"/>
      <c r="H75" s="63"/>
      <c r="I75" s="63"/>
    </row>
    <row r="76" spans="2:9" ht="15.75" customHeight="1" x14ac:dyDescent="0.15">
      <c r="B76" s="63"/>
      <c r="C76" s="63"/>
      <c r="D76" s="63"/>
      <c r="E76" s="63"/>
      <c r="F76" s="72"/>
      <c r="G76" s="63"/>
      <c r="H76" s="63"/>
      <c r="I76" s="63"/>
    </row>
    <row r="77" spans="2:9" ht="15.75" customHeight="1" x14ac:dyDescent="0.15">
      <c r="B77" s="63"/>
      <c r="C77" s="63"/>
      <c r="D77" s="63"/>
      <c r="E77" s="63"/>
      <c r="F77" s="72"/>
      <c r="G77" s="63"/>
      <c r="H77" s="63"/>
      <c r="I77" s="63"/>
    </row>
    <row r="78" spans="2:9" ht="15.75" customHeight="1" x14ac:dyDescent="0.15">
      <c r="B78" s="63"/>
      <c r="C78" s="63"/>
      <c r="D78" s="63"/>
      <c r="E78" s="63"/>
      <c r="F78" s="72"/>
      <c r="G78" s="63"/>
      <c r="H78" s="63"/>
      <c r="I78" s="63"/>
    </row>
    <row r="79" spans="2:9" ht="15.75" customHeight="1" x14ac:dyDescent="0.15">
      <c r="B79" s="63"/>
      <c r="C79" s="63"/>
      <c r="D79" s="63"/>
      <c r="E79" s="63"/>
      <c r="F79" s="72"/>
      <c r="G79" s="63"/>
      <c r="H79" s="63"/>
      <c r="I79" s="63"/>
    </row>
    <row r="80" spans="2:9" ht="15.75" customHeight="1" x14ac:dyDescent="0.15">
      <c r="B80" s="63"/>
      <c r="C80" s="63"/>
      <c r="D80" s="63"/>
      <c r="E80" s="63"/>
      <c r="F80" s="72"/>
      <c r="G80" s="63"/>
      <c r="H80" s="63"/>
      <c r="I80" s="63"/>
    </row>
    <row r="81" spans="2:9" ht="15.75" customHeight="1" x14ac:dyDescent="0.15">
      <c r="B81" s="63"/>
      <c r="C81" s="63"/>
      <c r="D81" s="63"/>
      <c r="E81" s="63"/>
      <c r="F81" s="72"/>
      <c r="G81" s="63"/>
      <c r="H81" s="63"/>
      <c r="I81" s="63"/>
    </row>
    <row r="82" spans="2:9" ht="15.75" customHeight="1" x14ac:dyDescent="0.15">
      <c r="B82" s="63"/>
      <c r="C82" s="63"/>
      <c r="D82" s="63"/>
      <c r="E82" s="63"/>
      <c r="F82" s="72"/>
      <c r="G82" s="63"/>
      <c r="H82" s="63"/>
      <c r="I82" s="63"/>
    </row>
    <row r="83" spans="2:9" ht="15.75" customHeight="1" x14ac:dyDescent="0.15">
      <c r="B83" s="63"/>
      <c r="C83" s="63"/>
      <c r="D83" s="63"/>
      <c r="E83" s="63"/>
      <c r="F83" s="72"/>
      <c r="G83" s="63"/>
      <c r="H83" s="63"/>
      <c r="I83" s="63"/>
    </row>
    <row r="84" spans="2:9" ht="15.75" customHeight="1" x14ac:dyDescent="0.15">
      <c r="B84" s="63"/>
      <c r="C84" s="63"/>
      <c r="D84" s="63"/>
      <c r="E84" s="63"/>
      <c r="F84" s="72"/>
      <c r="G84" s="63"/>
      <c r="H84" s="63"/>
      <c r="I84" s="63"/>
    </row>
    <row r="85" spans="2:9" ht="15.75" customHeight="1" x14ac:dyDescent="0.15">
      <c r="B85" s="63"/>
      <c r="C85" s="63"/>
      <c r="D85" s="63"/>
      <c r="E85" s="63"/>
      <c r="F85" s="72"/>
      <c r="G85" s="63"/>
      <c r="H85" s="63"/>
      <c r="I85" s="63"/>
    </row>
    <row r="86" spans="2:9" ht="15.75" customHeight="1" x14ac:dyDescent="0.15">
      <c r="B86" s="63"/>
      <c r="C86" s="63"/>
      <c r="D86" s="63"/>
      <c r="E86" s="63"/>
      <c r="F86" s="72"/>
      <c r="G86" s="63"/>
      <c r="H86" s="63"/>
      <c r="I86" s="63"/>
    </row>
    <row r="87" spans="2:9" ht="15.75" customHeight="1" x14ac:dyDescent="0.15">
      <c r="B87" s="63"/>
      <c r="C87" s="63"/>
      <c r="D87" s="63"/>
      <c r="E87" s="63"/>
      <c r="F87" s="72"/>
      <c r="G87" s="63"/>
      <c r="H87" s="63"/>
      <c r="I87" s="63"/>
    </row>
    <row r="88" spans="2:9" ht="15.75" customHeight="1" x14ac:dyDescent="0.15">
      <c r="B88" s="63"/>
      <c r="C88" s="63"/>
      <c r="D88" s="63"/>
      <c r="E88" s="63"/>
      <c r="F88" s="72"/>
      <c r="G88" s="63"/>
      <c r="H88" s="63"/>
      <c r="I88" s="63"/>
    </row>
    <row r="89" spans="2:9" ht="15.75" customHeight="1" x14ac:dyDescent="0.15">
      <c r="B89" s="63"/>
      <c r="C89" s="63"/>
      <c r="D89" s="63"/>
      <c r="E89" s="63"/>
      <c r="F89" s="72"/>
      <c r="G89" s="63"/>
      <c r="H89" s="63"/>
      <c r="I89" s="63"/>
    </row>
    <row r="90" spans="2:9" ht="15.75" customHeight="1" x14ac:dyDescent="0.15">
      <c r="B90" s="63"/>
      <c r="C90" s="63"/>
      <c r="D90" s="63"/>
      <c r="E90" s="63"/>
      <c r="F90" s="72"/>
      <c r="G90" s="63"/>
      <c r="H90" s="63"/>
      <c r="I90" s="63"/>
    </row>
    <row r="91" spans="2:9" ht="15.75" customHeight="1" x14ac:dyDescent="0.15">
      <c r="B91" s="63"/>
      <c r="C91" s="63"/>
      <c r="D91" s="63"/>
      <c r="E91" s="63"/>
      <c r="F91" s="72"/>
      <c r="G91" s="63"/>
      <c r="H91" s="63"/>
      <c r="I91" s="63"/>
    </row>
    <row r="92" spans="2:9" ht="15.75" customHeight="1" x14ac:dyDescent="0.15">
      <c r="B92" s="63"/>
      <c r="C92" s="63"/>
      <c r="D92" s="63"/>
      <c r="E92" s="63"/>
      <c r="F92" s="72"/>
      <c r="G92" s="63"/>
      <c r="H92" s="63"/>
      <c r="I92" s="63"/>
    </row>
    <row r="93" spans="2:9" ht="15.75" customHeight="1" x14ac:dyDescent="0.15">
      <c r="B93" s="63"/>
      <c r="C93" s="63"/>
      <c r="D93" s="63"/>
      <c r="E93" s="63"/>
      <c r="F93" s="72"/>
      <c r="G93" s="63"/>
      <c r="H93" s="63"/>
      <c r="I93" s="63"/>
    </row>
    <row r="94" spans="2:9" ht="15.75" customHeight="1" x14ac:dyDescent="0.15">
      <c r="B94" s="63"/>
      <c r="C94" s="63"/>
      <c r="D94" s="63"/>
      <c r="E94" s="63"/>
      <c r="F94" s="72"/>
      <c r="G94" s="63"/>
      <c r="H94" s="63"/>
      <c r="I94" s="63"/>
    </row>
    <row r="95" spans="2:9" ht="15.75" customHeight="1" x14ac:dyDescent="0.15">
      <c r="B95" s="63"/>
      <c r="C95" s="63"/>
      <c r="D95" s="63"/>
      <c r="E95" s="63"/>
      <c r="F95" s="72"/>
      <c r="G95" s="63"/>
      <c r="H95" s="63"/>
      <c r="I95" s="63"/>
    </row>
    <row r="96" spans="2:9" ht="15.75" customHeight="1" x14ac:dyDescent="0.15">
      <c r="B96" s="63"/>
      <c r="C96" s="63"/>
      <c r="D96" s="63"/>
      <c r="E96" s="63"/>
      <c r="F96" s="72"/>
      <c r="G96" s="63"/>
      <c r="H96" s="63"/>
      <c r="I96" s="63"/>
    </row>
    <row r="97" spans="2:9" ht="15.75" customHeight="1" x14ac:dyDescent="0.15">
      <c r="B97" s="63"/>
      <c r="C97" s="63"/>
      <c r="D97" s="63"/>
      <c r="E97" s="63"/>
      <c r="F97" s="72"/>
      <c r="G97" s="63"/>
      <c r="H97" s="63"/>
      <c r="I97" s="63"/>
    </row>
    <row r="98" spans="2:9" ht="15.75" customHeight="1" x14ac:dyDescent="0.15">
      <c r="B98" s="63"/>
      <c r="C98" s="63"/>
      <c r="D98" s="63"/>
      <c r="E98" s="63"/>
      <c r="F98" s="72"/>
      <c r="G98" s="63"/>
      <c r="H98" s="63"/>
      <c r="I98" s="63"/>
    </row>
    <row r="99" spans="2:9" ht="15.75" customHeight="1" x14ac:dyDescent="0.15">
      <c r="B99" s="63"/>
      <c r="C99" s="63"/>
      <c r="D99" s="63"/>
      <c r="E99" s="63"/>
      <c r="F99" s="72"/>
      <c r="G99" s="63"/>
      <c r="H99" s="63"/>
      <c r="I99" s="63"/>
    </row>
    <row r="100" spans="2:9" ht="15.75" customHeight="1" x14ac:dyDescent="0.15">
      <c r="B100" s="63"/>
      <c r="C100" s="63"/>
      <c r="D100" s="63"/>
      <c r="E100" s="63"/>
      <c r="F100" s="72"/>
      <c r="G100" s="63"/>
      <c r="H100" s="63"/>
      <c r="I100" s="63"/>
    </row>
    <row r="101" spans="2:9" ht="15.75" customHeight="1" x14ac:dyDescent="0.15">
      <c r="B101" s="63"/>
      <c r="C101" s="63"/>
      <c r="D101" s="63"/>
      <c r="E101" s="63"/>
      <c r="F101" s="72"/>
      <c r="G101" s="63"/>
      <c r="H101" s="63"/>
      <c r="I101" s="63"/>
    </row>
    <row r="102" spans="2:9" ht="15.75" customHeight="1" x14ac:dyDescent="0.15">
      <c r="B102" s="63"/>
      <c r="C102" s="63"/>
      <c r="D102" s="63"/>
      <c r="E102" s="63"/>
      <c r="F102" s="72"/>
      <c r="G102" s="63"/>
      <c r="H102" s="63"/>
      <c r="I102" s="63"/>
    </row>
    <row r="103" spans="2:9" ht="15.75" customHeight="1" x14ac:dyDescent="0.15">
      <c r="B103" s="63"/>
      <c r="C103" s="63"/>
      <c r="D103" s="63"/>
      <c r="E103" s="63"/>
      <c r="F103" s="72"/>
      <c r="G103" s="63"/>
      <c r="H103" s="63"/>
      <c r="I103" s="63"/>
    </row>
    <row r="104" spans="2:9" ht="15.75" customHeight="1" x14ac:dyDescent="0.15">
      <c r="B104" s="63"/>
      <c r="C104" s="63"/>
      <c r="D104" s="63"/>
      <c r="E104" s="63"/>
      <c r="F104" s="72"/>
    </row>
    <row r="105" spans="2:9" ht="15.75" customHeight="1" x14ac:dyDescent="0.15">
      <c r="B105" s="63"/>
      <c r="C105" s="63"/>
      <c r="D105" s="63"/>
      <c r="E105" s="63"/>
      <c r="F105" s="72"/>
    </row>
    <row r="106" spans="2:9" ht="15.75" customHeight="1" x14ac:dyDescent="0.15">
      <c r="B106" s="63"/>
      <c r="C106" s="63"/>
      <c r="D106" s="63"/>
      <c r="E106" s="63"/>
      <c r="F106" s="72"/>
    </row>
    <row r="107" spans="2:9" ht="15.75" customHeight="1" x14ac:dyDescent="0.15">
      <c r="B107" s="63"/>
      <c r="C107" s="63"/>
      <c r="D107" s="63"/>
      <c r="E107" s="63"/>
      <c r="F107" s="72"/>
    </row>
    <row r="108" spans="2:9" ht="15.75" customHeight="1" x14ac:dyDescent="0.15">
      <c r="B108" s="63"/>
      <c r="C108" s="63"/>
      <c r="D108" s="63"/>
      <c r="E108" s="63"/>
      <c r="F108" s="72"/>
    </row>
    <row r="109" spans="2:9" ht="15.75" customHeight="1" x14ac:dyDescent="0.15">
      <c r="B109" s="63"/>
      <c r="C109" s="63"/>
      <c r="D109" s="63"/>
      <c r="E109" s="63"/>
      <c r="F109" s="72"/>
    </row>
  </sheetData>
  <sheetProtection sheet="1" objects="1" scenarios="1"/>
  <mergeCells count="13">
    <mergeCell ref="B4:C4"/>
    <mergeCell ref="E4:G4"/>
    <mergeCell ref="I4:J4"/>
    <mergeCell ref="L4:M4"/>
    <mergeCell ref="B5:C5"/>
    <mergeCell ref="E5:G5"/>
    <mergeCell ref="I5:J5"/>
    <mergeCell ref="L5:M5"/>
    <mergeCell ref="D7:E7"/>
    <mergeCell ref="I7:J7"/>
    <mergeCell ref="L7:M7"/>
    <mergeCell ref="L8:M9"/>
    <mergeCell ref="I11:M11"/>
  </mergeCells>
  <hyperlinks>
    <hyperlink ref="I5" r:id="rId1" display="Enter the cost of each menu item (ex. 5.00) in the Food Cost column. To find it, you can calculate it manually or use restaurant inventory software. _x000a__x000a_Then, enter each item's current menu price (ex. 15.00) in the Menu Price column. The worksheet will auto" xr:uid="{7959EF9E-0D0C-264C-9DBF-555215C76030}"/>
    <hyperlink ref="L8" r:id="rId2" xr:uid="{D3810990-0C56-4140-AAA8-2A483FD06EBC}"/>
    <hyperlink ref="E5" r:id="rId3" display="Enter the number units sold in the past month for each menu item. (ex. 900) Check your POS reporting dashboard for this data. _x000a__x000a_No need to enter data in the blue boxes. These are where the worksheet does all the work." xr:uid="{8282B96A-81AC-484E-B02E-C82C9EA37427}"/>
  </hyperlinks>
  <pageMargins left="0.7" right="0.7" top="0.75" bottom="0.75" header="0.3" footer="0.3"/>
  <pageSetup orientation="portrait" horizontalDpi="0" verticalDpi="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2CA9-3B06-5C4C-8D37-3391E9159F35}">
  <sheetPr>
    <outlinePr summaryBelow="0" summaryRight="0"/>
  </sheetPr>
  <dimension ref="A1:T109"/>
  <sheetViews>
    <sheetView showGridLines="0" zoomScale="125" zoomScaleNormal="125" workbookViewId="0">
      <selection activeCell="B9" sqref="B9"/>
    </sheetView>
  </sheetViews>
  <sheetFormatPr baseColWidth="10" defaultColWidth="12.6640625" defaultRowHeight="15.75" customHeight="1" x14ac:dyDescent="0.15"/>
  <cols>
    <col min="1" max="1" width="5.1640625" style="91" customWidth="1"/>
    <col min="2" max="2" width="28.33203125" style="91" customWidth="1"/>
    <col min="3" max="3" width="11.5" style="91" customWidth="1"/>
    <col min="4" max="5" width="8.83203125" style="91" customWidth="1"/>
    <col min="6" max="6" width="12.6640625" style="40" customWidth="1"/>
    <col min="7" max="7" width="13.6640625" style="91" customWidth="1"/>
    <col min="8" max="8" width="7.33203125" style="91" customWidth="1"/>
    <col min="9" max="10" width="21.6640625" style="91" customWidth="1"/>
    <col min="11" max="11" width="7.33203125" style="91" customWidth="1"/>
    <col min="12" max="13" width="26.6640625" style="91" customWidth="1"/>
    <col min="14" max="14" width="5.1640625" style="91" customWidth="1"/>
    <col min="15" max="15" width="11.1640625" style="71" customWidth="1"/>
    <col min="16" max="17" width="8.5" style="65" customWidth="1"/>
    <col min="18" max="16384" width="12.6640625" style="91"/>
  </cols>
  <sheetData>
    <row r="1" spans="1:20" ht="21" customHeight="1" x14ac:dyDescent="0.15"/>
    <row r="2" spans="1:20" ht="45" customHeight="1" x14ac:dyDescent="0.15">
      <c r="A2" s="1"/>
      <c r="B2" s="46"/>
      <c r="C2" s="46"/>
      <c r="D2" s="46"/>
      <c r="E2" s="46"/>
      <c r="F2" s="47"/>
      <c r="G2" s="46"/>
      <c r="H2" s="46"/>
      <c r="I2" s="46"/>
      <c r="J2" s="46"/>
      <c r="K2" s="46"/>
      <c r="L2" s="89"/>
      <c r="M2" s="89"/>
      <c r="N2" s="3"/>
      <c r="O2" s="67"/>
    </row>
    <row r="3" spans="1:20" ht="28.5" customHeight="1" x14ac:dyDescent="0.15">
      <c r="A3" s="1"/>
      <c r="B3" s="48" t="s">
        <v>46</v>
      </c>
      <c r="C3" s="12"/>
      <c r="D3" s="12"/>
      <c r="E3" s="12"/>
      <c r="F3" s="36"/>
      <c r="G3" s="12"/>
      <c r="H3" s="12"/>
      <c r="I3" s="12"/>
      <c r="J3" s="12"/>
      <c r="K3" s="12"/>
      <c r="L3" s="13"/>
      <c r="M3" s="13"/>
      <c r="N3" s="3"/>
      <c r="O3" s="67"/>
    </row>
    <row r="4" spans="1:20" ht="39" customHeight="1" x14ac:dyDescent="0.15">
      <c r="A4" s="1"/>
      <c r="B4" s="102" t="s">
        <v>1</v>
      </c>
      <c r="C4" s="95"/>
      <c r="D4" s="92"/>
      <c r="E4" s="102" t="s">
        <v>2</v>
      </c>
      <c r="F4" s="95"/>
      <c r="G4" s="95"/>
      <c r="H4" s="15"/>
      <c r="I4" s="102" t="s">
        <v>3</v>
      </c>
      <c r="J4" s="95"/>
      <c r="K4" s="92"/>
      <c r="L4" s="102" t="s">
        <v>4</v>
      </c>
      <c r="M4" s="95"/>
      <c r="N4" s="92"/>
      <c r="O4" s="68"/>
    </row>
    <row r="5" spans="1:20" ht="163" customHeight="1" x14ac:dyDescent="0.15">
      <c r="A5" s="7"/>
      <c r="B5" s="103" t="s">
        <v>47</v>
      </c>
      <c r="C5" s="95"/>
      <c r="D5" s="43"/>
      <c r="E5" s="96" t="s">
        <v>39</v>
      </c>
      <c r="F5" s="97"/>
      <c r="G5" s="97"/>
      <c r="H5" s="44"/>
      <c r="I5" s="96" t="s">
        <v>42</v>
      </c>
      <c r="J5" s="95"/>
      <c r="K5" s="44"/>
      <c r="L5" s="104" t="s">
        <v>41</v>
      </c>
      <c r="M5" s="95"/>
      <c r="N5" s="44"/>
      <c r="O5" s="68"/>
    </row>
    <row r="6" spans="1:20" ht="28.5" customHeight="1" x14ac:dyDescent="0.15">
      <c r="A6" s="18"/>
      <c r="B6" s="15"/>
      <c r="C6" s="15"/>
      <c r="D6" s="15"/>
      <c r="E6" s="15"/>
      <c r="F6" s="37"/>
      <c r="G6" s="15"/>
      <c r="H6" s="15"/>
      <c r="I6" s="15"/>
      <c r="J6" s="18"/>
      <c r="K6" s="15"/>
      <c r="L6" s="18"/>
      <c r="M6" s="18"/>
      <c r="N6" s="18"/>
      <c r="O6" s="18"/>
    </row>
    <row r="7" spans="1:20" ht="36" customHeight="1" x14ac:dyDescent="0.15">
      <c r="A7" s="19"/>
      <c r="B7" s="20">
        <v>1</v>
      </c>
      <c r="C7" s="20">
        <v>2</v>
      </c>
      <c r="D7" s="98">
        <v>3</v>
      </c>
      <c r="E7" s="99"/>
      <c r="F7" s="38"/>
      <c r="G7" s="90">
        <v>5</v>
      </c>
      <c r="H7" s="22"/>
      <c r="I7" s="98">
        <v>4</v>
      </c>
      <c r="J7" s="95"/>
      <c r="K7" s="22"/>
      <c r="L7" s="102" t="s">
        <v>5</v>
      </c>
      <c r="M7" s="95"/>
      <c r="N7" s="19"/>
      <c r="O7" s="19"/>
    </row>
    <row r="8" spans="1:20" ht="51" customHeight="1" x14ac:dyDescent="0.15">
      <c r="A8" s="15"/>
      <c r="B8" s="23" t="s">
        <v>48</v>
      </c>
      <c r="C8" s="23" t="s">
        <v>6</v>
      </c>
      <c r="D8" s="60" t="s">
        <v>7</v>
      </c>
      <c r="E8" s="24" t="s">
        <v>8</v>
      </c>
      <c r="F8" s="39" t="s">
        <v>9</v>
      </c>
      <c r="G8" s="25" t="s">
        <v>10</v>
      </c>
      <c r="H8" s="15"/>
      <c r="I8" s="61" t="s">
        <v>29</v>
      </c>
      <c r="J8" s="26" t="s">
        <v>30</v>
      </c>
      <c r="K8" s="15"/>
      <c r="L8" s="96" t="s">
        <v>11</v>
      </c>
      <c r="M8" s="97"/>
      <c r="N8" s="15"/>
      <c r="O8" s="69"/>
    </row>
    <row r="9" spans="1:20" ht="33" customHeight="1" x14ac:dyDescent="0.15">
      <c r="A9" s="27"/>
      <c r="B9" s="73"/>
      <c r="C9" s="74"/>
      <c r="D9" s="75"/>
      <c r="E9" s="76"/>
      <c r="F9" s="83">
        <f>IF(OR(ISBLANK(D9),ISBLANK(E9)),0,E9-D9)</f>
        <v>0</v>
      </c>
      <c r="G9" s="84" t="str" cm="1">
        <f t="array" ref="G9">IF(OR(ISBLANK(C9),ISBLANK(D9),ISBLANK(E9),ISBLANK($I$9),ISBLANK($J$9)),"",_xlfn.IFS(AND(F9&gt;=$J$9,C9&gt;=$I$9),"Star",AND(F9&lt;$J$9,C9&gt;=$I$9),"Plow Horse",AND(F9&gt;=$J$9,C9&lt;$I$9),"Puzzle",AND(F9&lt;$J$9,C9&lt;$I$9),"Dog"))</f>
        <v/>
      </c>
      <c r="H9" s="15"/>
      <c r="I9" s="81"/>
      <c r="J9" s="82"/>
      <c r="K9" s="28"/>
      <c r="L9" s="97"/>
      <c r="M9" s="97"/>
      <c r="N9" s="29"/>
      <c r="O9" s="70"/>
    </row>
    <row r="10" spans="1:20" ht="33" customHeight="1" x14ac:dyDescent="0.15">
      <c r="A10" s="27"/>
      <c r="B10" s="77"/>
      <c r="C10" s="78"/>
      <c r="D10" s="79"/>
      <c r="E10" s="80"/>
      <c r="F10" s="83">
        <f t="shared" ref="F10:F14" si="0">IF(OR(ISBLANK(D10),ISBLANK(E10)),0,E10-D10)</f>
        <v>0</v>
      </c>
      <c r="G10" s="84" t="str" cm="1">
        <f t="array" ref="G10">IF(OR(ISBLANK(C10),ISBLANK(D10),ISBLANK(E10),ISBLANK($I$9),ISBLANK($J$9)),"",_xlfn.IFS(AND(F10&gt;=$J$9,C10&gt;=$I$9),"Star",AND(F10&lt;$J$9,C10&gt;=$I$9),"Plow Horse",AND(F10&gt;=$J$9,C10&lt;$I$9),"Puzzle",AND(F10&lt;$J$9,C10&lt;$I$9),"Dog"))</f>
        <v/>
      </c>
      <c r="H10" s="15" t="s">
        <v>12</v>
      </c>
      <c r="I10" s="5"/>
      <c r="J10" s="5"/>
      <c r="K10" s="15"/>
      <c r="L10" s="15"/>
      <c r="M10" s="15"/>
      <c r="N10" s="29"/>
      <c r="O10" s="70"/>
    </row>
    <row r="11" spans="1:20" ht="33" customHeight="1" x14ac:dyDescent="0.15">
      <c r="A11" s="27"/>
      <c r="B11" s="73"/>
      <c r="C11" s="74"/>
      <c r="D11" s="75"/>
      <c r="E11" s="76"/>
      <c r="F11" s="83">
        <f t="shared" si="0"/>
        <v>0</v>
      </c>
      <c r="G11" s="84" t="str" cm="1">
        <f t="array" ref="G11">IF(OR(ISBLANK(C11),ISBLANK(D11),ISBLANK(E11),ISBLANK($I$9),ISBLANK($J$9)),"",_xlfn.IFS(AND(F11&gt;=$J$9,C11&gt;=$I$9),"Star",AND(F11&lt;$J$9,C11&gt;=$I$9),"Plow Horse",AND(F11&gt;=$J$9,C11&lt;$I$9),"Puzzle",AND(F11&lt;$J$9,C11&lt;$I$9),"Dog"))</f>
        <v/>
      </c>
      <c r="H11" s="15"/>
      <c r="I11" s="94" t="s">
        <v>49</v>
      </c>
      <c r="J11" s="95"/>
      <c r="K11" s="95"/>
      <c r="L11" s="95"/>
      <c r="M11" s="95"/>
      <c r="N11" s="15"/>
      <c r="O11" s="69"/>
      <c r="R11" s="63"/>
    </row>
    <row r="12" spans="1:20" ht="33" customHeight="1" x14ac:dyDescent="0.15">
      <c r="A12" s="30"/>
      <c r="B12" s="77"/>
      <c r="C12" s="78"/>
      <c r="D12" s="79"/>
      <c r="E12" s="80"/>
      <c r="F12" s="83">
        <f t="shared" si="0"/>
        <v>0</v>
      </c>
      <c r="G12" s="84" t="str" cm="1">
        <f t="array" ref="G12">IF(OR(ISBLANK(C12),ISBLANK(D12),ISBLANK(E12),ISBLANK($I$9),ISBLANK($J$9)),"",_xlfn.IFS(AND(F12&gt;=$J$9,C12&gt;=$I$9),"Star",AND(F12&lt;$J$9,C12&gt;=$I$9),"Plow Horse",AND(F12&gt;=$J$9,C12&lt;$I$9),"Puzzle",AND(F12&lt;$J$9,C12&lt;$I$9),"Dog"))</f>
        <v/>
      </c>
      <c r="H12" s="30"/>
      <c r="I12" s="15"/>
      <c r="J12" s="15"/>
      <c r="K12" s="31"/>
      <c r="L12" s="31"/>
      <c r="M12" s="31"/>
      <c r="N12" s="30"/>
      <c r="R12" s="62"/>
      <c r="S12" s="50"/>
      <c r="T12" s="50"/>
    </row>
    <row r="13" spans="1:20" ht="33" customHeight="1" x14ac:dyDescent="0.15">
      <c r="A13" s="30"/>
      <c r="B13" s="73"/>
      <c r="C13" s="74"/>
      <c r="D13" s="75"/>
      <c r="E13" s="76"/>
      <c r="F13" s="83">
        <f t="shared" si="0"/>
        <v>0</v>
      </c>
      <c r="G13" s="84" t="str" cm="1">
        <f t="array" ref="G13">IF(OR(ISBLANK(C13),ISBLANK(D13),ISBLANK(E13),ISBLANK($I$9),ISBLANK($J$9)),"",_xlfn.IFS(AND(F13&gt;=$J$9,C13&gt;=$I$9),"Star",AND(F13&lt;$J$9,C13&gt;=$I$9),"Plow Horse",AND(F13&gt;=$J$9,C13&lt;$I$9),"Puzzle",AND(F13&lt;$J$9,C13&lt;$I$9),"Dog"))</f>
        <v/>
      </c>
      <c r="H13" s="30"/>
      <c r="I13" s="32"/>
      <c r="J13" s="32"/>
      <c r="K13" s="33"/>
      <c r="L13" s="33"/>
      <c r="M13" s="15"/>
      <c r="N13" s="30"/>
      <c r="R13" s="62"/>
      <c r="S13" s="50"/>
      <c r="T13" s="50"/>
    </row>
    <row r="14" spans="1:20" ht="33" customHeight="1" x14ac:dyDescent="0.15">
      <c r="A14" s="30"/>
      <c r="B14" s="77"/>
      <c r="C14" s="78"/>
      <c r="D14" s="79"/>
      <c r="E14" s="80"/>
      <c r="F14" s="83">
        <f t="shared" si="0"/>
        <v>0</v>
      </c>
      <c r="G14" s="84" t="str" cm="1">
        <f t="array" ref="G14">IF(OR(ISBLANK(C14),ISBLANK(D14),ISBLANK(E14),ISBLANK($I$9),ISBLANK($J$9)),"",_xlfn.IFS(AND(F14&gt;=$J$9,C14&gt;=$I$9),"Star",AND(F14&lt;$J$9,C14&gt;=$I$9),"Plow Horse",AND(F14&gt;=$J$9,C14&lt;$I$9),"Puzzle",AND(F14&lt;$J$9,C14&lt;$I$9),"Dog"))</f>
        <v/>
      </c>
      <c r="H14" s="30"/>
      <c r="I14" s="30"/>
      <c r="J14" s="30"/>
      <c r="K14" s="30"/>
      <c r="L14" s="30"/>
      <c r="M14" s="30"/>
      <c r="N14" s="30"/>
      <c r="R14" s="62"/>
      <c r="S14" s="50"/>
      <c r="T14" s="50"/>
    </row>
    <row r="15" spans="1:20" ht="33" customHeight="1" x14ac:dyDescent="0.15">
      <c r="A15" s="30"/>
      <c r="B15" s="73"/>
      <c r="C15" s="74"/>
      <c r="D15" s="75"/>
      <c r="E15" s="76"/>
      <c r="F15" s="83">
        <f t="shared" ref="F15:F37" si="1">E15-D15</f>
        <v>0</v>
      </c>
      <c r="G15" s="84" t="str" cm="1">
        <f t="array" ref="G15">IF(OR(ISBLANK(C15),ISBLANK(D15),ISBLANK(E15),ISBLANK($I$9),ISBLANK($J$9)),"",_xlfn.IFS(AND(F15&gt;=$J$9,C15&gt;=$I$9),"Star",AND(F15&lt;$J$9,C15&gt;=$I$9),"Plow Horse",AND(F15&gt;=$J$9,C15&lt;$I$9),"Puzzle",AND(F15&lt;$J$9,C15&lt;$I$9),"Dog"))</f>
        <v/>
      </c>
      <c r="H15" s="30"/>
      <c r="I15" s="30"/>
      <c r="J15" s="30"/>
      <c r="K15" s="30"/>
      <c r="L15" s="30"/>
      <c r="M15" s="30"/>
      <c r="N15" s="30"/>
      <c r="R15" s="62"/>
      <c r="S15" s="50"/>
      <c r="T15" s="50"/>
    </row>
    <row r="16" spans="1:20" ht="33" customHeight="1" x14ac:dyDescent="0.15">
      <c r="A16" s="30"/>
      <c r="B16" s="77"/>
      <c r="C16" s="78"/>
      <c r="D16" s="79"/>
      <c r="E16" s="80"/>
      <c r="F16" s="83">
        <f t="shared" si="1"/>
        <v>0</v>
      </c>
      <c r="G16" s="84" t="str" cm="1">
        <f t="array" ref="G16">IF(OR(ISBLANK(C16),ISBLANK(D16),ISBLANK(E16),ISBLANK($I$9),ISBLANK($J$9)),"",_xlfn.IFS(AND(F16&gt;=$J$9,C16&gt;=$I$9),"Star",AND(F16&lt;$J$9,C16&gt;=$I$9),"Plow Horse",AND(F16&gt;=$J$9,C16&lt;$I$9),"Puzzle",AND(F16&lt;$J$9,C16&lt;$I$9),"Dog"))</f>
        <v/>
      </c>
      <c r="H16" s="30"/>
      <c r="I16" s="30"/>
      <c r="J16" s="30"/>
      <c r="K16" s="30"/>
      <c r="L16" s="30"/>
      <c r="M16" s="30"/>
      <c r="N16" s="30"/>
      <c r="R16" s="62"/>
      <c r="S16" s="50"/>
      <c r="T16" s="50"/>
    </row>
    <row r="17" spans="1:20" ht="33" customHeight="1" x14ac:dyDescent="0.15">
      <c r="A17" s="30"/>
      <c r="B17" s="73"/>
      <c r="C17" s="74"/>
      <c r="D17" s="75"/>
      <c r="E17" s="76"/>
      <c r="F17" s="83">
        <f t="shared" si="1"/>
        <v>0</v>
      </c>
      <c r="G17" s="84" t="str" cm="1">
        <f t="array" ref="G17">IF(OR(ISBLANK(C17),ISBLANK(D17),ISBLANK(E17),ISBLANK($I$9),ISBLANK($J$9)),"",_xlfn.IFS(AND(F17&gt;=$J$9,C17&gt;=$I$9),"Star",AND(F17&lt;$J$9,C17&gt;=$I$9),"Plow Horse",AND(F17&gt;=$J$9,C17&lt;$I$9),"Puzzle",AND(F17&lt;$J$9,C17&lt;$I$9),"Dog"))</f>
        <v/>
      </c>
      <c r="H17" s="30"/>
      <c r="I17" s="30"/>
      <c r="J17" s="30"/>
      <c r="K17" s="30"/>
      <c r="L17" s="30"/>
      <c r="M17" s="30"/>
      <c r="N17" s="30"/>
      <c r="R17" s="62"/>
      <c r="S17" s="50"/>
      <c r="T17" s="50"/>
    </row>
    <row r="18" spans="1:20" ht="33" customHeight="1" x14ac:dyDescent="0.15">
      <c r="A18" s="30"/>
      <c r="B18" s="77"/>
      <c r="C18" s="78"/>
      <c r="D18" s="79"/>
      <c r="E18" s="80"/>
      <c r="F18" s="83">
        <f t="shared" si="1"/>
        <v>0</v>
      </c>
      <c r="G18" s="84" t="str" cm="1">
        <f t="array" ref="G18">IF(OR(ISBLANK(C18),ISBLANK(D18),ISBLANK(E18),ISBLANK($I$9),ISBLANK($J$9)),"",_xlfn.IFS(AND(F18&gt;=$J$9,C18&gt;=$I$9),"Star",AND(F18&lt;$J$9,C18&gt;=$I$9),"Plow Horse",AND(F18&gt;=$J$9,C18&lt;$I$9),"Puzzle",AND(F18&lt;$J$9,C18&lt;$I$9),"Dog"))</f>
        <v/>
      </c>
      <c r="H18" s="30"/>
      <c r="I18" s="30"/>
      <c r="J18" s="30"/>
      <c r="K18" s="30"/>
      <c r="L18" s="30"/>
      <c r="M18" s="30"/>
      <c r="N18" s="30"/>
      <c r="R18" s="63"/>
    </row>
    <row r="19" spans="1:20" ht="33" customHeight="1" x14ac:dyDescent="0.15">
      <c r="A19" s="30"/>
      <c r="B19" s="73"/>
      <c r="C19" s="74"/>
      <c r="D19" s="75"/>
      <c r="E19" s="76"/>
      <c r="F19" s="83">
        <f t="shared" si="1"/>
        <v>0</v>
      </c>
      <c r="G19" s="84" t="str" cm="1">
        <f t="array" ref="G19">IF(OR(ISBLANK(C19),ISBLANK(D19),ISBLANK(E19),ISBLANK($I$9),ISBLANK($J$9)),"",_xlfn.IFS(AND(F19&gt;=$J$9,C19&gt;=$I$9),"Star",AND(F19&lt;$J$9,C19&gt;=$I$9),"Plow Horse",AND(F19&gt;=$J$9,C19&lt;$I$9),"Puzzle",AND(F19&lt;$J$9,C19&lt;$I$9),"Dog"))</f>
        <v/>
      </c>
      <c r="H19" s="30"/>
      <c r="I19" s="30"/>
      <c r="J19" s="30"/>
      <c r="K19" s="30"/>
      <c r="L19" s="30"/>
      <c r="M19" s="30"/>
      <c r="N19" s="30"/>
      <c r="R19" s="63"/>
    </row>
    <row r="20" spans="1:20" ht="33" customHeight="1" x14ac:dyDescent="0.15">
      <c r="A20" s="30"/>
      <c r="B20" s="77"/>
      <c r="C20" s="78"/>
      <c r="D20" s="79"/>
      <c r="E20" s="80"/>
      <c r="F20" s="83">
        <f t="shared" si="1"/>
        <v>0</v>
      </c>
      <c r="G20" s="84" t="str" cm="1">
        <f t="array" ref="G20">IF(OR(ISBLANK(C20),ISBLANK(D20),ISBLANK(E20),ISBLANK($I$9),ISBLANK($J$9)),"",_xlfn.IFS(AND(F20&gt;=$J$9,C20&gt;=$I$9),"Star",AND(F20&lt;$J$9,C20&gt;=$I$9),"Plow Horse",AND(F20&gt;=$J$9,C20&lt;$I$9),"Puzzle",AND(F20&lt;$J$9,C20&lt;$I$9),"Dog"))</f>
        <v/>
      </c>
      <c r="H20" s="30"/>
      <c r="I20" s="30"/>
      <c r="J20" s="30"/>
      <c r="K20" s="30"/>
      <c r="L20" s="30"/>
      <c r="M20" s="30"/>
      <c r="N20" s="30"/>
      <c r="R20" s="63"/>
    </row>
    <row r="21" spans="1:20" ht="33" customHeight="1" x14ac:dyDescent="0.15">
      <c r="A21" s="30"/>
      <c r="B21" s="73"/>
      <c r="C21" s="74"/>
      <c r="D21" s="75"/>
      <c r="E21" s="76"/>
      <c r="F21" s="83">
        <f t="shared" si="1"/>
        <v>0</v>
      </c>
      <c r="G21" s="84" t="str" cm="1">
        <f t="array" ref="G21">IF(OR(ISBLANK(C21),ISBLANK(D21),ISBLANK(E21),ISBLANK($I$9),ISBLANK($J$9)),"",_xlfn.IFS(AND(F21&gt;=$J$9,C21&gt;=$I$9),"Star",AND(F21&lt;$J$9,C21&gt;=$I$9),"Plow Horse",AND(F21&gt;=$J$9,C21&lt;$I$9),"Puzzle",AND(F21&lt;$J$9,C21&lt;$I$9),"Dog"))</f>
        <v/>
      </c>
      <c r="H21" s="30"/>
      <c r="I21" s="30"/>
      <c r="J21" s="30"/>
      <c r="K21" s="30"/>
      <c r="L21" s="30"/>
      <c r="M21" s="30"/>
      <c r="N21" s="30"/>
      <c r="R21" s="63"/>
    </row>
    <row r="22" spans="1:20" ht="33" customHeight="1" x14ac:dyDescent="0.15">
      <c r="A22" s="30"/>
      <c r="B22" s="77"/>
      <c r="C22" s="78"/>
      <c r="D22" s="79"/>
      <c r="E22" s="80"/>
      <c r="F22" s="83">
        <f t="shared" si="1"/>
        <v>0</v>
      </c>
      <c r="G22" s="84" t="str" cm="1">
        <f t="array" ref="G22">IF(OR(ISBLANK(C22),ISBLANK(D22),ISBLANK(E22),ISBLANK($I$9),ISBLANK($J$9)),"",_xlfn.IFS(AND(F22&gt;=$J$9,C22&gt;=$I$9),"Star",AND(F22&lt;$J$9,C22&gt;=$I$9),"Plow Horse",AND(F22&gt;=$J$9,C22&lt;$I$9),"Puzzle",AND(F22&lt;$J$9,C22&lt;$I$9),"Dog"))</f>
        <v/>
      </c>
      <c r="H22" s="30"/>
      <c r="I22" s="30"/>
      <c r="J22" s="30"/>
      <c r="K22" s="30"/>
      <c r="L22" s="30"/>
      <c r="M22" s="30"/>
      <c r="N22" s="30"/>
      <c r="O22" s="64"/>
      <c r="R22" s="63"/>
    </row>
    <row r="23" spans="1:20" ht="33" customHeight="1" x14ac:dyDescent="0.15">
      <c r="A23" s="30"/>
      <c r="B23" s="73"/>
      <c r="C23" s="74"/>
      <c r="D23" s="75"/>
      <c r="E23" s="76"/>
      <c r="F23" s="83">
        <f t="shared" si="1"/>
        <v>0</v>
      </c>
      <c r="G23" s="84" t="str" cm="1">
        <f t="array" ref="G23">IF(OR(ISBLANK(C23),ISBLANK(D23),ISBLANK(E23),ISBLANK($I$9),ISBLANK($J$9)),"",_xlfn.IFS(AND(F23&gt;=$J$9,C23&gt;=$I$9),"Star",AND(F23&lt;$J$9,C23&gt;=$I$9),"Plow Horse",AND(F23&gt;=$J$9,C23&lt;$I$9),"Puzzle",AND(F23&lt;$J$9,C23&lt;$I$9),"Dog"))</f>
        <v/>
      </c>
      <c r="H23" s="30"/>
      <c r="I23" s="30"/>
      <c r="J23" s="30"/>
      <c r="K23" s="30"/>
      <c r="L23" s="30"/>
      <c r="M23" s="30"/>
      <c r="N23" s="30"/>
      <c r="O23" s="64"/>
      <c r="R23" s="63"/>
    </row>
    <row r="24" spans="1:20" ht="33" customHeight="1" x14ac:dyDescent="0.15">
      <c r="A24" s="30"/>
      <c r="B24" s="77"/>
      <c r="C24" s="78"/>
      <c r="D24" s="79"/>
      <c r="E24" s="80"/>
      <c r="F24" s="83">
        <f t="shared" si="1"/>
        <v>0</v>
      </c>
      <c r="G24" s="84" t="str" cm="1">
        <f t="array" ref="G24">IF(OR(ISBLANK(C24),ISBLANK(D24),ISBLANK(E24),ISBLANK($I$9),ISBLANK($J$9)),"",_xlfn.IFS(AND(F24&gt;=$J$9,C24&gt;=$I$9),"Star",AND(F24&lt;$J$9,C24&gt;=$I$9),"Plow Horse",AND(F24&gt;=$J$9,C24&lt;$I$9),"Puzzle",AND(F24&lt;$J$9,C24&lt;$I$9),"Dog"))</f>
        <v/>
      </c>
      <c r="H24" s="30"/>
      <c r="N24" s="30"/>
      <c r="O24" s="64"/>
    </row>
    <row r="25" spans="1:20" ht="33" customHeight="1" x14ac:dyDescent="0.15">
      <c r="A25" s="30"/>
      <c r="B25" s="73"/>
      <c r="C25" s="74"/>
      <c r="D25" s="75"/>
      <c r="E25" s="76"/>
      <c r="F25" s="83">
        <f t="shared" si="1"/>
        <v>0</v>
      </c>
      <c r="G25" s="84" t="str" cm="1">
        <f t="array" ref="G25">IF(OR(ISBLANK(C25),ISBLANK(D25),ISBLANK(E25),ISBLANK($I$9),ISBLANK($J$9)),"",_xlfn.IFS(AND(F25&gt;=$J$9,C25&gt;=$I$9),"Star",AND(F25&lt;$J$9,C25&gt;=$I$9),"Plow Horse",AND(F25&gt;=$J$9,C25&lt;$I$9),"Puzzle",AND(F25&lt;$J$9,C25&lt;$I$9),"Dog"))</f>
        <v/>
      </c>
      <c r="H25" s="30"/>
      <c r="N25" s="30"/>
      <c r="O25" s="64"/>
    </row>
    <row r="26" spans="1:20" ht="33" customHeight="1" x14ac:dyDescent="0.15">
      <c r="A26" s="30"/>
      <c r="B26" s="77"/>
      <c r="C26" s="78"/>
      <c r="D26" s="79"/>
      <c r="E26" s="80"/>
      <c r="F26" s="83">
        <f t="shared" si="1"/>
        <v>0</v>
      </c>
      <c r="G26" s="84" t="str" cm="1">
        <f t="array" ref="G26">IF(OR(ISBLANK(C26),ISBLANK(D26),ISBLANK(E26),ISBLANK($I$9),ISBLANK($J$9)),"",_xlfn.IFS(AND(F26&gt;=$J$9,C26&gt;=$I$9),"Star",AND(F26&lt;$J$9,C26&gt;=$I$9),"Plow Horse",AND(F26&gt;=$J$9,C26&lt;$I$9),"Puzzle",AND(F26&lt;$J$9,C26&lt;$I$9),"Dog"))</f>
        <v/>
      </c>
      <c r="H26" s="30"/>
      <c r="N26" s="30"/>
      <c r="O26" s="64"/>
    </row>
    <row r="27" spans="1:20" ht="33" customHeight="1" x14ac:dyDescent="0.15">
      <c r="A27" s="30"/>
      <c r="B27" s="73"/>
      <c r="C27" s="74"/>
      <c r="D27" s="75"/>
      <c r="E27" s="76"/>
      <c r="F27" s="83">
        <f t="shared" si="1"/>
        <v>0</v>
      </c>
      <c r="G27" s="84" t="str" cm="1">
        <f t="array" ref="G27">IF(OR(ISBLANK(C27),ISBLANK(D27),ISBLANK(E27),ISBLANK($I$9),ISBLANK($J$9)),"",_xlfn.IFS(AND(F27&gt;=$J$9,C27&gt;=$I$9),"Star",AND(F27&lt;$J$9,C27&gt;=$I$9),"Plow Horse",AND(F27&gt;=$J$9,C27&lt;$I$9),"Puzzle",AND(F27&lt;$J$9,C27&lt;$I$9),"Dog"))</f>
        <v/>
      </c>
      <c r="H27" s="30"/>
      <c r="N27" s="30"/>
      <c r="O27" s="64"/>
    </row>
    <row r="28" spans="1:20" ht="33" customHeight="1" x14ac:dyDescent="0.15">
      <c r="A28" s="30"/>
      <c r="B28" s="77"/>
      <c r="C28" s="78"/>
      <c r="D28" s="79"/>
      <c r="E28" s="80"/>
      <c r="F28" s="83">
        <f t="shared" si="1"/>
        <v>0</v>
      </c>
      <c r="G28" s="84" t="str" cm="1">
        <f t="array" ref="G28">IF(OR(ISBLANK(C28),ISBLANK(D28),ISBLANK(E28),ISBLANK($I$9),ISBLANK($J$9)),"",_xlfn.IFS(AND(F28&gt;=$J$9,C28&gt;=$I$9),"Star",AND(F28&lt;$J$9,C28&gt;=$I$9),"Plow Horse",AND(F28&gt;=$J$9,C28&lt;$I$9),"Puzzle",AND(F28&lt;$J$9,C28&lt;$I$9),"Dog"))</f>
        <v/>
      </c>
      <c r="H28" s="30"/>
      <c r="N28" s="30"/>
      <c r="O28" s="64"/>
    </row>
    <row r="29" spans="1:20" ht="33" customHeight="1" x14ac:dyDescent="0.15">
      <c r="A29" s="30"/>
      <c r="B29" s="73"/>
      <c r="C29" s="74"/>
      <c r="D29" s="75"/>
      <c r="E29" s="76"/>
      <c r="F29" s="83">
        <f t="shared" si="1"/>
        <v>0</v>
      </c>
      <c r="G29" s="84" t="str" cm="1">
        <f t="array" ref="G29">IF(OR(ISBLANK(C29),ISBLANK(D29),ISBLANK(E29),ISBLANK($I$9),ISBLANK($J$9)),"",_xlfn.IFS(AND(F29&gt;=$J$9,C29&gt;=$I$9),"Star",AND(F29&lt;$J$9,C29&gt;=$I$9),"Plow Horse",AND(F29&gt;=$J$9,C29&lt;$I$9),"Puzzle",AND(F29&lt;$J$9,C29&lt;$I$9),"Dog"))</f>
        <v/>
      </c>
      <c r="H29" s="30"/>
      <c r="N29" s="30"/>
      <c r="O29" s="64"/>
    </row>
    <row r="30" spans="1:20" ht="33" customHeight="1" x14ac:dyDescent="0.15">
      <c r="A30" s="30"/>
      <c r="B30" s="77"/>
      <c r="C30" s="78"/>
      <c r="D30" s="79"/>
      <c r="E30" s="80"/>
      <c r="F30" s="83">
        <f t="shared" si="1"/>
        <v>0</v>
      </c>
      <c r="G30" s="84" t="str" cm="1">
        <f t="array" ref="G30">IF(OR(ISBLANK(C30),ISBLANK(D30),ISBLANK(E30),ISBLANK($I$9),ISBLANK($J$9)),"",_xlfn.IFS(AND(F30&gt;=$J$9,C30&gt;=$I$9),"Star",AND(F30&lt;$J$9,C30&gt;=$I$9),"Plow Horse",AND(F30&gt;=$J$9,C30&lt;$I$9),"Puzzle",AND(F30&lt;$J$9,C30&lt;$I$9),"Dog"))</f>
        <v/>
      </c>
      <c r="H30" s="30"/>
      <c r="N30" s="30"/>
      <c r="O30" s="64"/>
    </row>
    <row r="31" spans="1:20" ht="33" customHeight="1" x14ac:dyDescent="0.15">
      <c r="A31" s="30"/>
      <c r="B31" s="73"/>
      <c r="C31" s="74"/>
      <c r="D31" s="75"/>
      <c r="E31" s="76"/>
      <c r="F31" s="83">
        <f t="shared" si="1"/>
        <v>0</v>
      </c>
      <c r="G31" s="84" t="str" cm="1">
        <f t="array" ref="G31">IF(OR(ISBLANK(C31),ISBLANK(D31),ISBLANK(E31),ISBLANK($I$9),ISBLANK($J$9)),"",_xlfn.IFS(AND(F31&gt;=$J$9,C31&gt;=$I$9),"Star",AND(F31&lt;$J$9,C31&gt;=$I$9),"Plow Horse",AND(F31&gt;=$J$9,C31&lt;$I$9),"Puzzle",AND(F31&lt;$J$9,C31&lt;$I$9),"Dog"))</f>
        <v/>
      </c>
      <c r="H31" s="30"/>
      <c r="N31" s="30"/>
      <c r="O31" s="64"/>
    </row>
    <row r="32" spans="1:20" ht="33" customHeight="1" x14ac:dyDescent="0.15">
      <c r="A32" s="30"/>
      <c r="B32" s="77"/>
      <c r="C32" s="78"/>
      <c r="D32" s="79"/>
      <c r="E32" s="80"/>
      <c r="F32" s="83">
        <f t="shared" si="1"/>
        <v>0</v>
      </c>
      <c r="G32" s="84" t="str" cm="1">
        <f t="array" ref="G32">IF(OR(ISBLANK(C32),ISBLANK(D32),ISBLANK(E32),ISBLANK($I$9),ISBLANK($J$9)),"",_xlfn.IFS(AND(F32&gt;=$J$9,C32&gt;=$I$9),"Star",AND(F32&lt;$J$9,C32&gt;=$I$9),"Plow Horse",AND(F32&gt;=$J$9,C32&lt;$I$9),"Puzzle",AND(F32&lt;$J$9,C32&lt;$I$9),"Dog"))</f>
        <v/>
      </c>
      <c r="H32" s="30"/>
      <c r="I32" s="49"/>
      <c r="J32" s="58"/>
      <c r="K32" s="58"/>
      <c r="L32" s="58"/>
      <c r="M32" s="58"/>
      <c r="N32" s="30"/>
      <c r="O32" s="64"/>
    </row>
    <row r="33" spans="1:19" ht="33" customHeight="1" x14ac:dyDescent="0.15">
      <c r="A33" s="30"/>
      <c r="B33" s="73"/>
      <c r="C33" s="74"/>
      <c r="D33" s="75"/>
      <c r="E33" s="76"/>
      <c r="F33" s="83">
        <f t="shared" si="1"/>
        <v>0</v>
      </c>
      <c r="G33" s="84" t="str" cm="1">
        <f t="array" ref="G33">IF(OR(ISBLANK(C33),ISBLANK(D33),ISBLANK(E33),ISBLANK($I$9),ISBLANK($J$9)),"",_xlfn.IFS(AND(F33&gt;=$J$9,C33&gt;=$I$9),"Star",AND(F33&lt;$J$9,C33&gt;=$I$9),"Plow Horse",AND(F33&gt;=$J$9,C33&lt;$I$9),"Puzzle",AND(F33&lt;$J$9,C33&lt;$I$9),"Dog"))</f>
        <v/>
      </c>
      <c r="H33" s="30"/>
      <c r="I33" s="58"/>
      <c r="J33" s="59"/>
      <c r="K33" s="59"/>
      <c r="L33" s="59"/>
      <c r="M33" s="58"/>
      <c r="N33" s="30"/>
      <c r="O33" s="64"/>
    </row>
    <row r="34" spans="1:19" ht="33" customHeight="1" x14ac:dyDescent="0.15">
      <c r="A34" s="30"/>
      <c r="B34" s="77"/>
      <c r="C34" s="78"/>
      <c r="D34" s="79"/>
      <c r="E34" s="80"/>
      <c r="F34" s="83">
        <f t="shared" si="1"/>
        <v>0</v>
      </c>
      <c r="G34" s="84" t="str" cm="1">
        <f t="array" ref="G34">IF(OR(ISBLANK(C34),ISBLANK(D34),ISBLANK(E34),ISBLANK($I$9),ISBLANK($J$9)),"",_xlfn.IFS(AND(F34&gt;=$J$9,C34&gt;=$I$9),"Star",AND(F34&lt;$J$9,C34&gt;=$I$9),"Plow Horse",AND(F34&gt;=$J$9,C34&lt;$I$9),"Puzzle",AND(F34&lt;$J$9,C34&lt;$I$9),"Dog"))</f>
        <v/>
      </c>
      <c r="H34" s="30"/>
      <c r="I34" s="58"/>
      <c r="J34" s="59"/>
      <c r="K34" s="59"/>
      <c r="L34" s="59"/>
      <c r="M34" s="58"/>
      <c r="N34" s="30"/>
      <c r="O34" s="64"/>
    </row>
    <row r="35" spans="1:19" ht="33" customHeight="1" x14ac:dyDescent="0.15">
      <c r="A35" s="30"/>
      <c r="B35" s="73"/>
      <c r="C35" s="74"/>
      <c r="D35" s="75"/>
      <c r="E35" s="76"/>
      <c r="F35" s="83">
        <f t="shared" si="1"/>
        <v>0</v>
      </c>
      <c r="G35" s="84" t="str" cm="1">
        <f t="array" ref="G35">IF(OR(ISBLANK(C35),ISBLANK(D35),ISBLANK(E35),ISBLANK($I$9),ISBLANK($J$9)),"",_xlfn.IFS(AND(F35&gt;=$J$9,C35&gt;=$I$9),"Star",AND(F35&lt;$J$9,C35&gt;=$I$9),"Plow Horse",AND(F35&gt;=$J$9,C35&lt;$I$9),"Puzzle",AND(F35&lt;$J$9,C35&lt;$I$9),"Dog"))</f>
        <v/>
      </c>
      <c r="H35" s="30"/>
      <c r="I35" s="58"/>
      <c r="J35" s="59"/>
      <c r="K35" s="59"/>
      <c r="L35" s="59"/>
      <c r="M35" s="58"/>
      <c r="N35" s="30"/>
      <c r="O35" s="64"/>
    </row>
    <row r="36" spans="1:19" ht="33" customHeight="1" x14ac:dyDescent="0.15">
      <c r="A36" s="30"/>
      <c r="B36" s="77"/>
      <c r="C36" s="78"/>
      <c r="D36" s="79"/>
      <c r="E36" s="80"/>
      <c r="F36" s="83">
        <f t="shared" si="1"/>
        <v>0</v>
      </c>
      <c r="G36" s="84" t="str" cm="1">
        <f t="array" ref="G36">IF(OR(ISBLANK(C36),ISBLANK(D36),ISBLANK(E36),ISBLANK($I$9),ISBLANK($J$9)),"",_xlfn.IFS(AND(F36&gt;=$J$9,C36&gt;=$I$9),"Star",AND(F36&lt;$J$9,C36&gt;=$I$9),"Plow Horse",AND(F36&gt;=$J$9,C36&lt;$I$9),"Puzzle",AND(F36&lt;$J$9,C36&lt;$I$9),"Dog"))</f>
        <v/>
      </c>
      <c r="H36" s="30"/>
      <c r="I36" s="58"/>
      <c r="J36" s="59"/>
      <c r="K36" s="59"/>
      <c r="L36" s="59"/>
      <c r="M36" s="58"/>
      <c r="N36" s="30"/>
      <c r="O36" s="64"/>
      <c r="P36" s="66"/>
      <c r="Q36" s="66"/>
    </row>
    <row r="37" spans="1:19" ht="33" customHeight="1" x14ac:dyDescent="0.15">
      <c r="A37" s="30"/>
      <c r="B37" s="73"/>
      <c r="C37" s="74"/>
      <c r="D37" s="75"/>
      <c r="E37" s="76"/>
      <c r="F37" s="83">
        <f t="shared" si="1"/>
        <v>0</v>
      </c>
      <c r="G37" s="84" t="str" cm="1">
        <f t="array" ref="G37">IF(OR(ISBLANK(C37),ISBLANK(D37),ISBLANK(E37),ISBLANK($I$9),ISBLANK($J$9)),"",_xlfn.IFS(AND(F37&gt;=$J$9,C37&gt;=$I$9),"Star",AND(F37&lt;$J$9,C37&gt;=$I$9),"Plow Horse",AND(F37&gt;=$J$9,C37&lt;$I$9),"Puzzle",AND(F37&lt;$J$9,C37&lt;$I$9),"Dog"))</f>
        <v/>
      </c>
      <c r="H37" s="30"/>
      <c r="I37" s="58"/>
      <c r="J37" s="58"/>
      <c r="K37" s="58"/>
      <c r="L37" s="58"/>
      <c r="M37" s="58"/>
      <c r="N37" s="30"/>
      <c r="O37" s="64"/>
      <c r="R37" s="57"/>
      <c r="S37" s="57"/>
    </row>
    <row r="38" spans="1:19" s="57" customFormat="1" ht="33" customHeight="1" x14ac:dyDescent="0.15">
      <c r="A38" s="51"/>
      <c r="B38" s="52"/>
      <c r="C38" s="53"/>
      <c r="D38" s="54"/>
      <c r="E38" s="54"/>
      <c r="F38" s="55" t="str">
        <f t="shared" ref="F38" si="2">IF(OR(ISBLANK(D38),ISBLANK(E38)),"",E38-D38)</f>
        <v/>
      </c>
      <c r="G38" s="56" t="str">
        <f t="shared" ref="G38" si="3">IF(OR(ISBLANK(F38),ISBLANK(C38),ISBLANK($I$9),ISBLANK($J$9)),"",_xlfn.IFS(AND(F38&gt;=$J$9,C38&gt;=$I$9),"Star",AND(F38&lt;$J$9,C38&gt;=$I$9),"Plow Horse",AND(F38&gt;=$J$9,C38&lt;$I$9),"Puzzle",AND(F38&lt;$J$9,C38&lt;$I$9),"Dog"))</f>
        <v/>
      </c>
      <c r="H38" s="51"/>
      <c r="I38" s="51"/>
      <c r="J38" s="51"/>
      <c r="K38" s="51"/>
      <c r="L38" s="51"/>
      <c r="M38" s="51"/>
      <c r="N38" s="51"/>
      <c r="O38" s="53"/>
      <c r="P38" s="65"/>
      <c r="Q38" s="65"/>
      <c r="R38" s="91"/>
      <c r="S38" s="91"/>
    </row>
    <row r="39" spans="1:19" ht="15.75" customHeight="1" x14ac:dyDescent="0.15">
      <c r="B39" s="63"/>
      <c r="C39" s="63"/>
      <c r="D39" s="63"/>
      <c r="E39" s="63"/>
      <c r="F39" s="72"/>
    </row>
    <row r="40" spans="1:19" ht="15.75" customHeight="1" x14ac:dyDescent="0.15">
      <c r="B40" s="63"/>
      <c r="C40" s="63"/>
      <c r="D40" s="63"/>
      <c r="E40" s="63"/>
      <c r="F40" s="72"/>
    </row>
    <row r="41" spans="1:19" ht="15.75" customHeight="1" x14ac:dyDescent="0.15">
      <c r="B41" s="63"/>
      <c r="C41" s="63"/>
      <c r="D41" s="63"/>
      <c r="E41" s="63"/>
      <c r="F41" s="72"/>
      <c r="G41" s="63"/>
      <c r="H41" s="63"/>
      <c r="I41" s="63"/>
    </row>
    <row r="42" spans="1:19" ht="15.75" customHeight="1" x14ac:dyDescent="0.15">
      <c r="B42" s="63"/>
      <c r="C42" s="63"/>
      <c r="D42" s="63"/>
      <c r="E42" s="63"/>
      <c r="F42" s="72"/>
      <c r="G42" s="63"/>
      <c r="H42" s="63"/>
      <c r="I42" s="63"/>
    </row>
    <row r="43" spans="1:19" ht="15.75" customHeight="1" x14ac:dyDescent="0.15">
      <c r="B43" s="63"/>
      <c r="C43" s="63"/>
      <c r="D43" s="63"/>
      <c r="E43" s="63"/>
      <c r="F43" s="72"/>
      <c r="G43" s="63"/>
      <c r="H43" s="63"/>
      <c r="I43" s="63"/>
    </row>
    <row r="44" spans="1:19" ht="15.75" customHeight="1" x14ac:dyDescent="0.15">
      <c r="B44" s="63"/>
      <c r="C44" s="63"/>
      <c r="D44" s="63"/>
      <c r="E44" s="63"/>
      <c r="F44" s="72"/>
      <c r="G44" s="63"/>
      <c r="H44" s="63"/>
      <c r="I44" s="63"/>
    </row>
    <row r="45" spans="1:19" ht="15.75" customHeight="1" x14ac:dyDescent="0.15">
      <c r="B45" s="85"/>
      <c r="C45" s="86" t="s">
        <v>17</v>
      </c>
      <c r="D45" s="86" t="s">
        <v>18</v>
      </c>
      <c r="E45" s="63"/>
      <c r="F45" s="72"/>
      <c r="G45" s="63"/>
      <c r="H45" s="63"/>
      <c r="I45" s="63"/>
    </row>
    <row r="46" spans="1:19" ht="15.75" customHeight="1" x14ac:dyDescent="0.15">
      <c r="B46" s="85" t="s">
        <v>20</v>
      </c>
      <c r="C46" s="87">
        <f>IF(MIN(F9:F37)&gt;0,0,MIN(F9:F37)+(MIN(F9:F37)*0.15))</f>
        <v>0</v>
      </c>
      <c r="D46" s="87">
        <f>IF(I9=0,500,I9)</f>
        <v>500</v>
      </c>
      <c r="E46" s="63"/>
      <c r="F46" s="72"/>
      <c r="G46" s="63"/>
      <c r="H46" s="63"/>
      <c r="I46" s="63"/>
    </row>
    <row r="47" spans="1:19" ht="15.75" customHeight="1" x14ac:dyDescent="0.15">
      <c r="B47" s="85"/>
      <c r="C47" s="87">
        <f>IF(MAX(F9:F37)=0,15,MAX(F9:F37)+(MAX(F9:F37)*0.15))</f>
        <v>15</v>
      </c>
      <c r="D47" s="87">
        <f>D46</f>
        <v>500</v>
      </c>
      <c r="E47" s="63"/>
      <c r="F47" s="72"/>
      <c r="G47" s="63"/>
      <c r="H47" s="63"/>
      <c r="I47" s="63"/>
    </row>
    <row r="48" spans="1:19" ht="15.75" customHeight="1" x14ac:dyDescent="0.15">
      <c r="B48" s="85" t="s">
        <v>19</v>
      </c>
      <c r="C48" s="87">
        <f>IF(J9=0,7.5,J9)</f>
        <v>7.5</v>
      </c>
      <c r="D48" s="87">
        <v>0</v>
      </c>
      <c r="E48" s="63"/>
      <c r="F48" s="72"/>
      <c r="G48" s="63"/>
      <c r="H48" s="63"/>
      <c r="I48" s="63"/>
    </row>
    <row r="49" spans="2:9" ht="15.75" customHeight="1" x14ac:dyDescent="0.15">
      <c r="B49" s="85"/>
      <c r="C49" s="87">
        <f>C48</f>
        <v>7.5</v>
      </c>
      <c r="D49" s="87">
        <f>IF(MAX(C9:C37)=0,1000,MAX(C9:C37)+(MAX(C9:C37)*0.15))</f>
        <v>1000</v>
      </c>
      <c r="E49" s="63"/>
      <c r="F49" s="72"/>
      <c r="G49" s="63"/>
      <c r="H49" s="63"/>
      <c r="I49" s="63"/>
    </row>
    <row r="50" spans="2:9" ht="15.75" customHeight="1" x14ac:dyDescent="0.15">
      <c r="B50" s="85" t="s">
        <v>21</v>
      </c>
      <c r="C50" s="88">
        <f>C47-(C47*0.05)</f>
        <v>14.25</v>
      </c>
      <c r="D50" s="88">
        <f>D49-(D49*0.05)</f>
        <v>950</v>
      </c>
      <c r="E50" s="63"/>
      <c r="F50" s="72"/>
      <c r="G50" s="63"/>
      <c r="H50" s="63"/>
      <c r="I50" s="63"/>
    </row>
    <row r="51" spans="2:9" ht="15.75" customHeight="1" x14ac:dyDescent="0.15">
      <c r="B51" s="85" t="s">
        <v>22</v>
      </c>
      <c r="C51" s="88">
        <f>IF(C46&gt;=0,C47*0.05,C46-(C46*0.05))</f>
        <v>0.75</v>
      </c>
      <c r="D51" s="88">
        <f>D50</f>
        <v>950</v>
      </c>
      <c r="E51" s="63"/>
      <c r="F51" s="72"/>
      <c r="G51" s="63"/>
      <c r="H51" s="63"/>
      <c r="I51" s="63"/>
    </row>
    <row r="52" spans="2:9" ht="15.75" customHeight="1" x14ac:dyDescent="0.15">
      <c r="B52" s="85" t="s">
        <v>27</v>
      </c>
      <c r="C52" s="88">
        <f>C50</f>
        <v>14.25</v>
      </c>
      <c r="D52" s="88">
        <f>D49*0.07</f>
        <v>70</v>
      </c>
      <c r="E52" s="63"/>
      <c r="F52" s="72"/>
      <c r="G52" s="63"/>
      <c r="H52" s="63"/>
      <c r="I52" s="63"/>
    </row>
    <row r="53" spans="2:9" ht="15.75" customHeight="1" x14ac:dyDescent="0.15">
      <c r="B53" s="85" t="s">
        <v>28</v>
      </c>
      <c r="C53" s="88">
        <f>C51</f>
        <v>0.75</v>
      </c>
      <c r="D53" s="88">
        <f>D52</f>
        <v>70</v>
      </c>
      <c r="E53" s="63"/>
      <c r="F53" s="72"/>
      <c r="G53" s="63"/>
      <c r="H53" s="63"/>
      <c r="I53" s="63"/>
    </row>
    <row r="54" spans="2:9" ht="15.75" customHeight="1" x14ac:dyDescent="0.15">
      <c r="B54" s="63"/>
      <c r="C54" s="63"/>
      <c r="D54" s="63"/>
      <c r="E54" s="63"/>
      <c r="F54" s="72"/>
      <c r="G54" s="63"/>
      <c r="H54" s="63"/>
      <c r="I54" s="63"/>
    </row>
    <row r="55" spans="2:9" ht="15.75" customHeight="1" x14ac:dyDescent="0.15">
      <c r="B55" s="63"/>
      <c r="C55" s="63"/>
      <c r="D55" s="63"/>
      <c r="E55" s="63"/>
      <c r="F55" s="72"/>
      <c r="G55" s="63"/>
      <c r="H55" s="63"/>
      <c r="I55" s="63"/>
    </row>
    <row r="56" spans="2:9" ht="15.75" customHeight="1" x14ac:dyDescent="0.15">
      <c r="B56" s="63"/>
      <c r="C56" s="63"/>
      <c r="D56" s="63"/>
      <c r="E56" s="63"/>
      <c r="F56" s="72"/>
      <c r="G56" s="63"/>
      <c r="H56" s="63"/>
      <c r="I56" s="63"/>
    </row>
    <row r="57" spans="2:9" ht="15.75" customHeight="1" x14ac:dyDescent="0.15">
      <c r="B57" s="63"/>
      <c r="C57" s="63"/>
      <c r="D57" s="63"/>
      <c r="E57" s="63"/>
      <c r="F57" s="72"/>
      <c r="G57" s="63"/>
      <c r="H57" s="63"/>
      <c r="I57" s="63"/>
    </row>
    <row r="58" spans="2:9" ht="15.75" customHeight="1" x14ac:dyDescent="0.15">
      <c r="B58" s="63"/>
      <c r="C58" s="63"/>
      <c r="D58" s="63"/>
      <c r="E58" s="63"/>
      <c r="F58" s="72"/>
      <c r="G58" s="63"/>
      <c r="H58" s="63"/>
      <c r="I58" s="63"/>
    </row>
    <row r="59" spans="2:9" ht="15.75" customHeight="1" x14ac:dyDescent="0.15">
      <c r="B59" s="63"/>
      <c r="C59" s="63"/>
      <c r="D59" s="63"/>
      <c r="E59" s="63"/>
      <c r="F59" s="72"/>
      <c r="G59" s="63"/>
      <c r="H59" s="63"/>
      <c r="I59" s="63"/>
    </row>
    <row r="60" spans="2:9" ht="15.75" customHeight="1" x14ac:dyDescent="0.15">
      <c r="B60" s="63"/>
      <c r="C60" s="63"/>
      <c r="D60" s="63"/>
      <c r="E60" s="63"/>
      <c r="F60" s="72"/>
      <c r="G60" s="63"/>
      <c r="H60" s="63"/>
      <c r="I60" s="63"/>
    </row>
    <row r="61" spans="2:9" ht="15.75" customHeight="1" x14ac:dyDescent="0.15">
      <c r="B61" s="63"/>
      <c r="C61" s="63"/>
      <c r="D61" s="63"/>
      <c r="E61" s="63"/>
      <c r="F61" s="72"/>
      <c r="G61" s="63"/>
      <c r="H61" s="63"/>
      <c r="I61" s="63"/>
    </row>
    <row r="62" spans="2:9" ht="15.75" customHeight="1" x14ac:dyDescent="0.15">
      <c r="B62" s="63"/>
      <c r="C62" s="63"/>
      <c r="D62" s="63"/>
      <c r="E62" s="63"/>
      <c r="F62" s="72"/>
      <c r="G62" s="63"/>
      <c r="H62" s="63"/>
      <c r="I62" s="63"/>
    </row>
    <row r="63" spans="2:9" ht="15.75" customHeight="1" x14ac:dyDescent="0.15">
      <c r="B63" s="63"/>
      <c r="C63" s="63"/>
      <c r="D63" s="63"/>
      <c r="E63" s="63"/>
      <c r="F63" s="72"/>
      <c r="G63" s="63"/>
      <c r="H63" s="63"/>
      <c r="I63" s="63"/>
    </row>
    <row r="64" spans="2:9" ht="15.75" customHeight="1" x14ac:dyDescent="0.15">
      <c r="B64" s="63"/>
      <c r="C64" s="63"/>
      <c r="D64" s="63"/>
      <c r="E64" s="63"/>
      <c r="F64" s="72"/>
      <c r="G64" s="63"/>
      <c r="H64" s="63"/>
      <c r="I64" s="63"/>
    </row>
    <row r="65" spans="2:9" ht="15.75" customHeight="1" x14ac:dyDescent="0.15">
      <c r="B65" s="63"/>
      <c r="C65" s="63"/>
      <c r="D65" s="63"/>
      <c r="E65" s="63"/>
      <c r="F65" s="72"/>
      <c r="G65" s="63"/>
      <c r="H65" s="63"/>
      <c r="I65" s="63"/>
    </row>
    <row r="66" spans="2:9" ht="15.75" customHeight="1" x14ac:dyDescent="0.15">
      <c r="B66" s="63"/>
      <c r="C66" s="63"/>
      <c r="D66" s="63"/>
      <c r="E66" s="63"/>
      <c r="F66" s="72"/>
      <c r="G66" s="63"/>
      <c r="H66" s="63"/>
      <c r="I66" s="63"/>
    </row>
    <row r="67" spans="2:9" ht="15.75" customHeight="1" x14ac:dyDescent="0.15">
      <c r="B67" s="63"/>
      <c r="C67" s="63"/>
      <c r="D67" s="63"/>
      <c r="E67" s="63"/>
      <c r="F67" s="72"/>
      <c r="G67" s="63"/>
      <c r="H67" s="63"/>
      <c r="I67" s="63"/>
    </row>
    <row r="68" spans="2:9" ht="15.75" customHeight="1" x14ac:dyDescent="0.15">
      <c r="B68" s="63"/>
      <c r="C68" s="63"/>
      <c r="D68" s="63"/>
      <c r="E68" s="63"/>
      <c r="F68" s="72"/>
      <c r="G68" s="63"/>
      <c r="H68" s="63"/>
      <c r="I68" s="63"/>
    </row>
    <row r="69" spans="2:9" ht="15.75" customHeight="1" x14ac:dyDescent="0.15">
      <c r="B69" s="63"/>
      <c r="C69" s="63"/>
      <c r="D69" s="63"/>
      <c r="E69" s="63"/>
      <c r="F69" s="72"/>
      <c r="G69" s="63"/>
      <c r="H69" s="63"/>
      <c r="I69" s="63"/>
    </row>
    <row r="70" spans="2:9" ht="15.75" customHeight="1" x14ac:dyDescent="0.15">
      <c r="B70" s="63"/>
      <c r="C70" s="63"/>
      <c r="D70" s="63"/>
      <c r="E70" s="63"/>
      <c r="F70" s="72"/>
      <c r="G70" s="63"/>
      <c r="H70" s="63"/>
      <c r="I70" s="63"/>
    </row>
    <row r="71" spans="2:9" ht="15.75" customHeight="1" x14ac:dyDescent="0.15">
      <c r="B71" s="63"/>
      <c r="C71" s="63"/>
      <c r="D71" s="63"/>
      <c r="E71" s="63"/>
      <c r="F71" s="72"/>
      <c r="G71" s="63"/>
      <c r="H71" s="63"/>
      <c r="I71" s="63"/>
    </row>
    <row r="72" spans="2:9" ht="15.75" customHeight="1" x14ac:dyDescent="0.15">
      <c r="B72" s="63"/>
      <c r="C72" s="63"/>
      <c r="D72" s="63"/>
      <c r="E72" s="63"/>
      <c r="F72" s="72"/>
      <c r="G72" s="63"/>
      <c r="H72" s="63"/>
      <c r="I72" s="63"/>
    </row>
    <row r="73" spans="2:9" ht="15.75" customHeight="1" x14ac:dyDescent="0.15">
      <c r="B73" s="63"/>
      <c r="C73" s="63"/>
      <c r="D73" s="63"/>
      <c r="E73" s="63"/>
      <c r="F73" s="72"/>
      <c r="G73" s="63"/>
      <c r="H73" s="63"/>
      <c r="I73" s="63"/>
    </row>
    <row r="74" spans="2:9" ht="15.75" customHeight="1" x14ac:dyDescent="0.15">
      <c r="B74" s="63"/>
      <c r="C74" s="63"/>
      <c r="D74" s="63"/>
      <c r="E74" s="63"/>
      <c r="F74" s="72"/>
      <c r="G74" s="63"/>
      <c r="H74" s="63"/>
      <c r="I74" s="63"/>
    </row>
    <row r="75" spans="2:9" ht="15.75" customHeight="1" x14ac:dyDescent="0.15">
      <c r="B75" s="63"/>
      <c r="C75" s="63"/>
      <c r="D75" s="63"/>
      <c r="E75" s="63"/>
      <c r="F75" s="72"/>
      <c r="G75" s="63"/>
      <c r="H75" s="63"/>
      <c r="I75" s="63"/>
    </row>
    <row r="76" spans="2:9" ht="15.75" customHeight="1" x14ac:dyDescent="0.15">
      <c r="B76" s="63"/>
      <c r="C76" s="63"/>
      <c r="D76" s="63"/>
      <c r="E76" s="63"/>
      <c r="F76" s="72"/>
      <c r="G76" s="63"/>
      <c r="H76" s="63"/>
      <c r="I76" s="63"/>
    </row>
    <row r="77" spans="2:9" ht="15.75" customHeight="1" x14ac:dyDescent="0.15">
      <c r="B77" s="63"/>
      <c r="C77" s="63"/>
      <c r="D77" s="63"/>
      <c r="E77" s="63"/>
      <c r="F77" s="72"/>
      <c r="G77" s="63"/>
      <c r="H77" s="63"/>
      <c r="I77" s="63"/>
    </row>
    <row r="78" spans="2:9" ht="15.75" customHeight="1" x14ac:dyDescent="0.15">
      <c r="B78" s="63"/>
      <c r="C78" s="63"/>
      <c r="D78" s="63"/>
      <c r="E78" s="63"/>
      <c r="F78" s="72"/>
      <c r="G78" s="63"/>
      <c r="H78" s="63"/>
      <c r="I78" s="63"/>
    </row>
    <row r="79" spans="2:9" ht="15.75" customHeight="1" x14ac:dyDescent="0.15">
      <c r="B79" s="63"/>
      <c r="C79" s="63"/>
      <c r="D79" s="63"/>
      <c r="E79" s="63"/>
      <c r="F79" s="72"/>
      <c r="G79" s="63"/>
      <c r="H79" s="63"/>
      <c r="I79" s="63"/>
    </row>
    <row r="80" spans="2:9" ht="15.75" customHeight="1" x14ac:dyDescent="0.15">
      <c r="B80" s="63"/>
      <c r="C80" s="63"/>
      <c r="D80" s="63"/>
      <c r="E80" s="63"/>
      <c r="F80" s="72"/>
      <c r="G80" s="63"/>
      <c r="H80" s="63"/>
      <c r="I80" s="63"/>
    </row>
    <row r="81" spans="2:9" ht="15.75" customHeight="1" x14ac:dyDescent="0.15">
      <c r="B81" s="63"/>
      <c r="C81" s="63"/>
      <c r="D81" s="63"/>
      <c r="E81" s="63"/>
      <c r="F81" s="72"/>
      <c r="G81" s="63"/>
      <c r="H81" s="63"/>
      <c r="I81" s="63"/>
    </row>
    <row r="82" spans="2:9" ht="15.75" customHeight="1" x14ac:dyDescent="0.15">
      <c r="B82" s="63"/>
      <c r="C82" s="63"/>
      <c r="D82" s="63"/>
      <c r="E82" s="63"/>
      <c r="F82" s="72"/>
      <c r="G82" s="63"/>
      <c r="H82" s="63"/>
      <c r="I82" s="63"/>
    </row>
    <row r="83" spans="2:9" ht="15.75" customHeight="1" x14ac:dyDescent="0.15">
      <c r="B83" s="63"/>
      <c r="C83" s="63"/>
      <c r="D83" s="63"/>
      <c r="E83" s="63"/>
      <c r="F83" s="72"/>
      <c r="G83" s="63"/>
      <c r="H83" s="63"/>
      <c r="I83" s="63"/>
    </row>
    <row r="84" spans="2:9" ht="15.75" customHeight="1" x14ac:dyDescent="0.15">
      <c r="B84" s="63"/>
      <c r="C84" s="63"/>
      <c r="D84" s="63"/>
      <c r="E84" s="63"/>
      <c r="F84" s="72"/>
      <c r="G84" s="63"/>
      <c r="H84" s="63"/>
      <c r="I84" s="63"/>
    </row>
    <row r="85" spans="2:9" ht="15.75" customHeight="1" x14ac:dyDescent="0.15">
      <c r="B85" s="63"/>
      <c r="C85" s="63"/>
      <c r="D85" s="63"/>
      <c r="E85" s="63"/>
      <c r="F85" s="72"/>
      <c r="G85" s="63"/>
      <c r="H85" s="63"/>
      <c r="I85" s="63"/>
    </row>
    <row r="86" spans="2:9" ht="15.75" customHeight="1" x14ac:dyDescent="0.15">
      <c r="B86" s="63"/>
      <c r="C86" s="63"/>
      <c r="D86" s="63"/>
      <c r="E86" s="63"/>
      <c r="F86" s="72"/>
      <c r="G86" s="63"/>
      <c r="H86" s="63"/>
      <c r="I86" s="63"/>
    </row>
    <row r="87" spans="2:9" ht="15.75" customHeight="1" x14ac:dyDescent="0.15">
      <c r="B87" s="63"/>
      <c r="C87" s="63"/>
      <c r="D87" s="63"/>
      <c r="E87" s="63"/>
      <c r="F87" s="72"/>
      <c r="G87" s="63"/>
      <c r="H87" s="63"/>
      <c r="I87" s="63"/>
    </row>
    <row r="88" spans="2:9" ht="15.75" customHeight="1" x14ac:dyDescent="0.15">
      <c r="B88" s="63"/>
      <c r="C88" s="63"/>
      <c r="D88" s="63"/>
      <c r="E88" s="63"/>
      <c r="F88" s="72"/>
      <c r="G88" s="63"/>
      <c r="H88" s="63"/>
      <c r="I88" s="63"/>
    </row>
    <row r="89" spans="2:9" ht="15.75" customHeight="1" x14ac:dyDescent="0.15">
      <c r="B89" s="63"/>
      <c r="C89" s="63"/>
      <c r="D89" s="63"/>
      <c r="E89" s="63"/>
      <c r="F89" s="72"/>
      <c r="G89" s="63"/>
      <c r="H89" s="63"/>
      <c r="I89" s="63"/>
    </row>
    <row r="90" spans="2:9" ht="15.75" customHeight="1" x14ac:dyDescent="0.15">
      <c r="B90" s="63"/>
      <c r="C90" s="63"/>
      <c r="D90" s="63"/>
      <c r="E90" s="63"/>
      <c r="F90" s="72"/>
      <c r="G90" s="63"/>
      <c r="H90" s="63"/>
      <c r="I90" s="63"/>
    </row>
    <row r="91" spans="2:9" ht="15.75" customHeight="1" x14ac:dyDescent="0.15">
      <c r="B91" s="63"/>
      <c r="C91" s="63"/>
      <c r="D91" s="63"/>
      <c r="E91" s="63"/>
      <c r="F91" s="72"/>
      <c r="G91" s="63"/>
      <c r="H91" s="63"/>
      <c r="I91" s="63"/>
    </row>
    <row r="92" spans="2:9" ht="15.75" customHeight="1" x14ac:dyDescent="0.15">
      <c r="B92" s="63"/>
      <c r="C92" s="63"/>
      <c r="D92" s="63"/>
      <c r="E92" s="63"/>
      <c r="F92" s="72"/>
      <c r="G92" s="63"/>
      <c r="H92" s="63"/>
      <c r="I92" s="63"/>
    </row>
    <row r="93" spans="2:9" ht="15.75" customHeight="1" x14ac:dyDescent="0.15">
      <c r="B93" s="63"/>
      <c r="C93" s="63"/>
      <c r="D93" s="63"/>
      <c r="E93" s="63"/>
      <c r="F93" s="72"/>
      <c r="G93" s="63"/>
      <c r="H93" s="63"/>
      <c r="I93" s="63"/>
    </row>
    <row r="94" spans="2:9" ht="15.75" customHeight="1" x14ac:dyDescent="0.15">
      <c r="B94" s="63"/>
      <c r="C94" s="63"/>
      <c r="D94" s="63"/>
      <c r="E94" s="63"/>
      <c r="F94" s="72"/>
      <c r="G94" s="63"/>
      <c r="H94" s="63"/>
      <c r="I94" s="63"/>
    </row>
    <row r="95" spans="2:9" ht="15.75" customHeight="1" x14ac:dyDescent="0.15">
      <c r="B95" s="63"/>
      <c r="C95" s="63"/>
      <c r="D95" s="63"/>
      <c r="E95" s="63"/>
      <c r="F95" s="72"/>
      <c r="G95" s="63"/>
      <c r="H95" s="63"/>
      <c r="I95" s="63"/>
    </row>
    <row r="96" spans="2:9" ht="15.75" customHeight="1" x14ac:dyDescent="0.15">
      <c r="B96" s="63"/>
      <c r="C96" s="63"/>
      <c r="D96" s="63"/>
      <c r="E96" s="63"/>
      <c r="F96" s="72"/>
      <c r="G96" s="63"/>
      <c r="H96" s="63"/>
      <c r="I96" s="63"/>
    </row>
    <row r="97" spans="2:9" ht="15.75" customHeight="1" x14ac:dyDescent="0.15">
      <c r="B97" s="63"/>
      <c r="C97" s="63"/>
      <c r="D97" s="63"/>
      <c r="E97" s="63"/>
      <c r="F97" s="72"/>
      <c r="G97" s="63"/>
      <c r="H97" s="63"/>
      <c r="I97" s="63"/>
    </row>
    <row r="98" spans="2:9" ht="15.75" customHeight="1" x14ac:dyDescent="0.15">
      <c r="B98" s="63"/>
      <c r="C98" s="63"/>
      <c r="D98" s="63"/>
      <c r="E98" s="63"/>
      <c r="F98" s="72"/>
      <c r="G98" s="63"/>
      <c r="H98" s="63"/>
      <c r="I98" s="63"/>
    </row>
    <row r="99" spans="2:9" ht="15.75" customHeight="1" x14ac:dyDescent="0.15">
      <c r="B99" s="63"/>
      <c r="C99" s="63"/>
      <c r="D99" s="63"/>
      <c r="E99" s="63"/>
      <c r="F99" s="72"/>
      <c r="G99" s="63"/>
      <c r="H99" s="63"/>
      <c r="I99" s="63"/>
    </row>
    <row r="100" spans="2:9" ht="15.75" customHeight="1" x14ac:dyDescent="0.15">
      <c r="B100" s="63"/>
      <c r="C100" s="63"/>
      <c r="D100" s="63"/>
      <c r="E100" s="63"/>
      <c r="F100" s="72"/>
      <c r="G100" s="63"/>
      <c r="H100" s="63"/>
      <c r="I100" s="63"/>
    </row>
    <row r="101" spans="2:9" ht="15.75" customHeight="1" x14ac:dyDescent="0.15">
      <c r="B101" s="63"/>
      <c r="C101" s="63"/>
      <c r="D101" s="63"/>
      <c r="E101" s="63"/>
      <c r="F101" s="72"/>
      <c r="G101" s="63"/>
      <c r="H101" s="63"/>
      <c r="I101" s="63"/>
    </row>
    <row r="102" spans="2:9" ht="15.75" customHeight="1" x14ac:dyDescent="0.15">
      <c r="B102" s="63"/>
      <c r="C102" s="63"/>
      <c r="D102" s="63"/>
      <c r="E102" s="63"/>
      <c r="F102" s="72"/>
      <c r="G102" s="63"/>
      <c r="H102" s="63"/>
      <c r="I102" s="63"/>
    </row>
    <row r="103" spans="2:9" ht="15.75" customHeight="1" x14ac:dyDescent="0.15">
      <c r="B103" s="63"/>
      <c r="C103" s="63"/>
      <c r="D103" s="63"/>
      <c r="E103" s="63"/>
      <c r="F103" s="72"/>
      <c r="G103" s="63"/>
      <c r="H103" s="63"/>
      <c r="I103" s="63"/>
    </row>
    <row r="104" spans="2:9" ht="15.75" customHeight="1" x14ac:dyDescent="0.15">
      <c r="B104" s="63"/>
      <c r="C104" s="63"/>
      <c r="D104" s="63"/>
      <c r="E104" s="63"/>
      <c r="F104" s="72"/>
    </row>
    <row r="105" spans="2:9" ht="15.75" customHeight="1" x14ac:dyDescent="0.15">
      <c r="B105" s="63"/>
      <c r="C105" s="63"/>
      <c r="D105" s="63"/>
      <c r="E105" s="63"/>
      <c r="F105" s="72"/>
    </row>
    <row r="106" spans="2:9" ht="15.75" customHeight="1" x14ac:dyDescent="0.15">
      <c r="B106" s="63"/>
      <c r="C106" s="63"/>
      <c r="D106" s="63"/>
      <c r="E106" s="63"/>
      <c r="F106" s="72"/>
    </row>
    <row r="107" spans="2:9" ht="15.75" customHeight="1" x14ac:dyDescent="0.15">
      <c r="B107" s="63"/>
      <c r="C107" s="63"/>
      <c r="D107" s="63"/>
      <c r="E107" s="63"/>
      <c r="F107" s="72"/>
    </row>
    <row r="108" spans="2:9" ht="15.75" customHeight="1" x14ac:dyDescent="0.15">
      <c r="B108" s="63"/>
      <c r="C108" s="63"/>
      <c r="D108" s="63"/>
      <c r="E108" s="63"/>
      <c r="F108" s="72"/>
    </row>
    <row r="109" spans="2:9" ht="15.75" customHeight="1" x14ac:dyDescent="0.15">
      <c r="B109" s="63"/>
      <c r="C109" s="63"/>
      <c r="D109" s="63"/>
      <c r="E109" s="63"/>
      <c r="F109" s="72"/>
    </row>
  </sheetData>
  <sheetProtection sheet="1" objects="1" scenarios="1"/>
  <mergeCells count="13">
    <mergeCell ref="B4:C4"/>
    <mergeCell ref="E4:G4"/>
    <mergeCell ref="I4:J4"/>
    <mergeCell ref="L4:M4"/>
    <mergeCell ref="B5:C5"/>
    <mergeCell ref="E5:G5"/>
    <mergeCell ref="I5:J5"/>
    <mergeCell ref="L5:M5"/>
    <mergeCell ref="D7:E7"/>
    <mergeCell ref="I7:J7"/>
    <mergeCell ref="L7:M7"/>
    <mergeCell ref="L8:M9"/>
    <mergeCell ref="I11:M11"/>
  </mergeCells>
  <hyperlinks>
    <hyperlink ref="I5" r:id="rId1" display="Enter the cost of each menu item (ex. 5.00) in the Food Cost column. To find it, you can calculate it manually or use restaurant inventory software. _x000a__x000a_Then, enter each item's current menu price (ex. 15.00) in the Menu Price column. The worksheet will auto" xr:uid="{29A6D3C9-026D-B048-ACBA-800765A43E21}"/>
    <hyperlink ref="L8" r:id="rId2" xr:uid="{24C351B9-12F3-9D42-B464-A5D1DFC1C5A1}"/>
    <hyperlink ref="E5" r:id="rId3" display="Enter the number units sold in the past month for each menu item. (ex. 900) Check your POS reporting dashboard for this data. _x000a__x000a_No need to enter data in the blue boxes. These are where the worksheet does all the work." xr:uid="{1CC5D9F2-966B-A043-811F-FC121B5C1C8D}"/>
  </hyperlinks>
  <pageMargins left="0.7" right="0.7" top="0.75" bottom="0.75" header="0.3" footer="0.3"/>
  <pageSetup orientation="portrait" horizontalDpi="0" verticalDpi="0"/>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Entrees</vt:lpstr>
      <vt:lpstr>Appetizers</vt:lpstr>
      <vt:lpstr>Beverages</vt:lpstr>
      <vt:lpstr>Desserts</vt:lpstr>
      <vt:lpstr>Sides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Joe Nicholson</cp:lastModifiedBy>
  <cp:revision/>
  <dcterms:created xsi:type="dcterms:W3CDTF">2022-09-15T02:51:32Z</dcterms:created>
  <dcterms:modified xsi:type="dcterms:W3CDTF">2022-09-26T21:59:14Z</dcterms:modified>
  <cp:category/>
  <cp:contentStatus/>
</cp:coreProperties>
</file>